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0"/>
  </bookViews>
  <sheets>
    <sheet name="Листист.фин" sheetId="1" r:id="rId1"/>
    <sheet name="доходы18г" sheetId="2" r:id="rId2"/>
    <sheet name="расходы2018" sheetId="3" r:id="rId3"/>
    <sheet name="цел ст2018" sheetId="4" r:id="rId4"/>
    <sheet name="перечень прогр" sheetId="5" r:id="rId5"/>
    <sheet name="сведен.о числ." sheetId="6" r:id="rId6"/>
    <sheet name="вед.2018" sheetId="7" r:id="rId7"/>
  </sheets>
  <definedNames/>
  <calcPr fullCalcOnLoad="1"/>
</workbook>
</file>

<file path=xl/sharedStrings.xml><?xml version="1.0" encoding="utf-8"?>
<sst xmlns="http://schemas.openxmlformats.org/spreadsheetml/2006/main" count="1715" uniqueCount="325">
  <si>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</si>
  <si>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</si>
  <si>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</si>
  <si>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</si>
  <si>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</si>
  <si>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</si>
  <si>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</si>
  <si>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</si>
  <si>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</si>
  <si>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</si>
  <si>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</si>
  <si>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</si>
  <si>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</si>
  <si>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</si>
  <si>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</si>
  <si>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</si>
  <si>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</si>
  <si>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</si>
  <si>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</si>
  <si>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</si>
  <si>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</si>
  <si>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</si>
  <si>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</si>
  <si>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</si>
  <si>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</si>
  <si>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</si>
  <si>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</si>
  <si>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</si>
  <si>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</si>
  <si>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</si>
  <si>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</si>
  <si>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</si>
  <si>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</si>
  <si>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</si>
  <si>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</si>
  <si>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</si>
  <si>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</si>
  <si>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</si>
  <si>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</si>
  <si>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</si>
  <si>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</si>
  <si>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</si>
  <si>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</si>
  <si>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</si>
  <si>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</si>
  <si>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</si>
  <si>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</si>
  <si>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</si>
  <si>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</si>
  <si>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</si>
  <si>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</si>
  <si>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</si>
  <si>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</si>
  <si>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</si>
  <si>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</si>
  <si>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</si>
  <si>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</si>
  <si>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</si>
  <si>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</si>
  <si>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</si>
  <si>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</si>
  <si>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</si>
  <si>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</si>
  <si>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Охрана семьи и детства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</si>
  <si>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</si>
  <si>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</si>
  <si>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</si>
  <si>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</si>
  <si>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</si>
  <si>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</si>
  <si>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</si>
  <si>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</si>
  <si>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</si>
  <si>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</si>
  <si>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</si>
  <si>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</si>
  <si>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</si>
  <si>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</si>
  <si>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</si>
  <si>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</si>
  <si>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</si>
  <si>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</si>
  <si>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</si>
  <si>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</si>
  <si>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</si>
  <si>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</si>
  <si>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</si>
  <si>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</si>
  <si>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</si>
  <si>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</si>
  <si>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</si>
  <si>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</si>
  <si>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</si>
  <si>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</si>
  <si>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</si>
  <si>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</si>
  <si>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</si>
  <si>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</si>
  <si>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</si>
  <si>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</si>
  <si>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</si>
  <si>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</si>
  <si>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</si>
  <si>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</si>
  <si>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</si>
  <si>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</si>
  <si>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</si>
  <si>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</si>
  <si>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</si>
  <si>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</si>
  <si>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</si>
  <si>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</si>
  <si>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</si>
  <si>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</si>
  <si>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</si>
  <si>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</si>
  <si>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</si>
  <si>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</si>
  <si>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</si>
  <si>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</si>
  <si>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</si>
  <si>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</si>
  <si>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</si>
  <si>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</si>
  <si>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</si>
  <si>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</si>
  <si>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</si>
  <si>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</si>
  <si>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</si>
  <si>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</si>
  <si>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</si>
  <si>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</si>
  <si>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</si>
  <si>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</si>
  <si>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</si>
  <si>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</si>
  <si>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</si>
  <si>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</si>
  <si>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</si>
  <si>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</si>
  <si>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</si>
  <si>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</si>
  <si>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</si>
  <si>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</si>
  <si>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</si>
  <si>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</si>
  <si>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</si>
  <si>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</si>
  <si>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</si>
  <si>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</si>
  <si>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</si>
  <si>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</si>
  <si>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</si>
  <si>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</si>
  <si>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</si>
  <si>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</si>
  <si>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</si>
  <si>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</si>
  <si>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</si>
  <si>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</si>
  <si>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</si>
  <si>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</si>
  <si>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</si>
  <si>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</si>
  <si>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</si>
  <si>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</si>
  <si>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</si>
  <si>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</si>
  <si>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</si>
  <si>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</si>
  <si>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</si>
  <si>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</si>
  <si>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</si>
  <si>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</si>
  <si>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бюджет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</si>
  <si>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</si>
  <si>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</si>
  <si>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</si>
  <si>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</si>
  <si>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</si>
  <si>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</si>
  <si>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Приложение №4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</si>
  <si>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</si>
  <si>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</si>
  <si>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</si>
  <si>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</si>
  <si>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</si>
  <si>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</si>
  <si>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</si>
  <si>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</si>
  <si>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</si>
  <si>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</si>
  <si>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</si>
  <si>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</si>
  <si>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</si>
  <si>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</si>
  <si>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</si>
  <si>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</si>
  <si>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</si>
  <si>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</si>
  <si>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</si>
  <si>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</si>
  <si>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>0501</t>
  </si>
  <si>
    <t>0502</t>
  </si>
  <si>
    <t xml:space="preserve">Культура, кинематография </t>
  </si>
  <si>
    <t>0800</t>
  </si>
  <si>
    <t>1100</t>
  </si>
  <si>
    <t xml:space="preserve">Физическая культура </t>
  </si>
  <si>
    <t>1004</t>
  </si>
  <si>
    <t>1006</t>
  </si>
  <si>
    <t>Областные средства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</si>
  <si>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</si>
  <si>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</si>
  <si>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</si>
  <si>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</si>
  <si>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</si>
  <si>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</si>
  <si>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</si>
  <si>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</si>
  <si>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</si>
  <si>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</si>
  <si>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</si>
  <si>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</si>
  <si>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</si>
  <si>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</si>
  <si>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</si>
  <si>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</si>
  <si>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</si>
  <si>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</si>
  <si>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</si>
  <si>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</si>
  <si>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</si>
  <si>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</si>
  <si>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</si>
  <si>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</si>
  <si>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</si>
  <si>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</si>
  <si>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</si>
  <si>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</si>
  <si>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</si>
  <si>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</si>
  <si>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</si>
  <si>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</si>
  <si>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</si>
  <si>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</si>
  <si>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</si>
  <si>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</si>
  <si>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</si>
  <si>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</si>
  <si>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</si>
  <si>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</si>
  <si>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</si>
  <si>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</si>
  <si>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</si>
  <si>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</si>
  <si>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</si>
  <si>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</si>
  <si>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</si>
  <si>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</si>
  <si>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</si>
  <si>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</si>
  <si>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</si>
  <si>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</si>
  <si>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</si>
  <si>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</si>
  <si>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</si>
  <si>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</si>
  <si>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</si>
  <si>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</si>
  <si>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Сумма,тыс.   рублей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</si>
  <si>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</si>
  <si>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</si>
  <si>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 xml:space="preserve"> план 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</si>
  <si>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</si>
  <si>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</si>
  <si>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</si>
  <si>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</si>
  <si>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</si>
  <si>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</si>
  <si>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>% исполнения</t>
  </si>
  <si>
    <t>отклонение</t>
  </si>
  <si>
    <t>% финансирования</t>
  </si>
  <si>
    <t>остаток на счетах</t>
  </si>
  <si>
    <t xml:space="preserve">остатки на счетах </t>
  </si>
  <si>
    <t>Приложение №2</t>
  </si>
  <si>
    <t>Приложение №3</t>
  </si>
  <si>
    <t>Приложение №5</t>
  </si>
  <si>
    <t>Приложентие №6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</si>
  <si>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</si>
  <si>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</si>
  <si>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</si>
  <si>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</si>
  <si>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</si>
  <si>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</si>
  <si>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</si>
  <si>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план   2018 год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</si>
  <si>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</si>
  <si>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в бюджете Черемошёнского сельского поселения  на 2018 год </t>
  </si>
  <si>
    <t>Источники финансирования дефицита бюджета Черемошёнского сельского поселения на 2018г.</t>
  </si>
  <si>
    <t>Поступление доходов в  бюджет Черемошёнского сельского поселения на 2018 год</t>
  </si>
  <si>
    <t>Распределение расходов  бюджета Черемошёнского сельского поселения на 2018 год
 по разделам и подразделам классификации расходов</t>
  </si>
  <si>
    <t>Распределение расходов из  бюджета Черемошёнского сельского поселения на 2018 год 
по разделам и подразделам, целевым статьям и видам расходов  классификации расходов</t>
  </si>
  <si>
    <t>исполнено за 1 полугодие</t>
  </si>
  <si>
    <t>13</t>
  </si>
  <si>
    <t>02065</t>
  </si>
  <si>
    <t>130</t>
  </si>
  <si>
    <t>Доходы,поступающие в порядке возмещения расходов, понесенных в связи с эксплуатацией имущества сельских поселений</t>
  </si>
  <si>
    <t>финансирование 1 полугодие</t>
  </si>
  <si>
    <t>исполнение 1 полугодие</t>
  </si>
  <si>
    <t>план 1 полугодие</t>
  </si>
  <si>
    <t>Ведомственная структура расходов бюджета Черемошёнского сельского поселения на 2018г</t>
  </si>
  <si>
    <t>исполнено за 9 месяцев</t>
  </si>
  <si>
    <t>план на 9 месяцев</t>
  </si>
  <si>
    <t>финансирование 9 месяцев</t>
  </si>
  <si>
    <t>план 9 месяцев</t>
  </si>
  <si>
    <t>32,4</t>
  </si>
  <si>
    <t>567,38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</si>
  <si>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9 месяцев 2018 г</t>
  </si>
  <si>
    <t>финансирование на 01.10.2018 г., тыс.руб.</t>
  </si>
  <si>
    <t>№131      от31 октября  2018г</t>
  </si>
  <si>
    <t>народных депутатов №131     от 31 октября 2018г.</t>
  </si>
  <si>
    <t>№131     от 31 октября 2018г.</t>
  </si>
  <si>
    <t>№131       от 31 октября 2018г.</t>
  </si>
  <si>
    <t>№ 131       от 31 октября 2018г.</t>
  </si>
  <si>
    <t>№131     от    31 октября  2018г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</si>
</sst>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9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2" fontId="11" fillId="24" borderId="11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top" wrapText="1"/>
    </xf>
    <xf numFmtId="4" fontId="7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 vertical="top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textRotation="90" wrapText="1"/>
    </xf>
    <xf numFmtId="0" fontId="25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49" fontId="25" fillId="0" borderId="16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49" fontId="25" fillId="0" borderId="18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49" fontId="25" fillId="0" borderId="19" xfId="0" applyNumberFormat="1" applyFont="1" applyBorder="1" applyAlignment="1">
      <alignment horizontal="left"/>
    </xf>
    <xf numFmtId="49" fontId="25" fillId="0" borderId="20" xfId="0" applyNumberFormat="1" applyFont="1" applyBorder="1" applyAlignment="1">
      <alignment horizontal="left"/>
    </xf>
    <xf numFmtId="1" fontId="27" fillId="24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49" fontId="25" fillId="0" borderId="21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6" fillId="24" borderId="22" xfId="0" applyFont="1" applyFill="1" applyBorder="1" applyAlignment="1">
      <alignment vertical="top" wrapText="1"/>
    </xf>
    <xf numFmtId="49" fontId="26" fillId="24" borderId="11" xfId="0" applyNumberFormat="1" applyFont="1" applyFill="1" applyBorder="1" applyAlignment="1">
      <alignment horizontal="center" vertical="top" wrapText="1"/>
    </xf>
    <xf numFmtId="49" fontId="24" fillId="24" borderId="11" xfId="0" applyNumberFormat="1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right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9" fontId="25" fillId="24" borderId="10" xfId="0" applyNumberFormat="1" applyFont="1" applyFill="1" applyBorder="1" applyAlignment="1">
      <alignment horizontal="right" wrapText="1"/>
    </xf>
    <xf numFmtId="49" fontId="25" fillId="24" borderId="10" xfId="0" applyNumberFormat="1" applyFont="1" applyFill="1" applyBorder="1" applyAlignment="1">
      <alignment horizontal="center" wrapText="1"/>
    </xf>
    <xf numFmtId="4" fontId="25" fillId="24" borderId="10" xfId="0" applyNumberFormat="1" applyFont="1" applyFill="1" applyBorder="1" applyAlignment="1">
      <alignment horizontal="right" wrapText="1"/>
    </xf>
    <xf numFmtId="0" fontId="25" fillId="24" borderId="23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right" vertical="top" wrapText="1"/>
    </xf>
    <xf numFmtId="0" fontId="25" fillId="24" borderId="23" xfId="0" applyFont="1" applyFill="1" applyBorder="1" applyAlignment="1">
      <alignment horizontal="left" vertical="top" wrapText="1" indent="1"/>
    </xf>
    <xf numFmtId="0" fontId="26" fillId="24" borderId="23" xfId="0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vertical="top" wrapText="1"/>
    </xf>
    <xf numFmtId="0" fontId="26" fillId="24" borderId="23" xfId="0" applyFont="1" applyFill="1" applyBorder="1" applyAlignment="1">
      <alignment horizontal="left" vertical="top" wrapText="1" indent="1"/>
    </xf>
    <xf numFmtId="4" fontId="25" fillId="24" borderId="18" xfId="0" applyNumberFormat="1" applyFont="1" applyFill="1" applyBorder="1" applyAlignment="1">
      <alignment horizontal="right" vertical="top" wrapText="1"/>
    </xf>
    <xf numFmtId="4" fontId="25" fillId="24" borderId="18" xfId="0" applyNumberFormat="1" applyFont="1" applyFill="1" applyBorder="1" applyAlignment="1">
      <alignment vertical="top" wrapText="1"/>
    </xf>
    <xf numFmtId="4" fontId="26" fillId="24" borderId="18" xfId="0" applyNumberFormat="1" applyFont="1" applyFill="1" applyBorder="1" applyAlignment="1">
      <alignment vertical="top" wrapText="1"/>
    </xf>
    <xf numFmtId="0" fontId="27" fillId="0" borderId="23" xfId="0" applyFont="1" applyBorder="1" applyAlignment="1">
      <alignment horizontal="justify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/>
    </xf>
    <xf numFmtId="0" fontId="25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11" fillId="24" borderId="26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24" borderId="27" xfId="0" applyFont="1" applyFill="1" applyBorder="1" applyAlignment="1">
      <alignment horizontal="left" wrapText="1" indent="5"/>
    </xf>
    <xf numFmtId="49" fontId="11" fillId="24" borderId="28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24" borderId="29" xfId="0" applyNumberFormat="1" applyFont="1" applyFill="1" applyBorder="1" applyAlignment="1">
      <alignment horizontal="center" wrapText="1"/>
    </xf>
    <xf numFmtId="0" fontId="11" fillId="24" borderId="29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26" fillId="0" borderId="18" xfId="0" applyNumberFormat="1" applyFont="1" applyBorder="1" applyAlignment="1">
      <alignment horizontal="left" vertical="center" textRotation="90"/>
    </xf>
    <xf numFmtId="49" fontId="26" fillId="0" borderId="18" xfId="0" applyNumberFormat="1" applyFont="1" applyBorder="1" applyAlignment="1">
      <alignment horizontal="left" vertical="center" textRotation="90" wrapText="1"/>
    </xf>
    <xf numFmtId="49" fontId="26" fillId="0" borderId="10" xfId="0" applyNumberFormat="1" applyFont="1" applyBorder="1" applyAlignment="1">
      <alignment horizontal="left" vertical="center" textRotation="90" wrapText="1"/>
    </xf>
    <xf numFmtId="0" fontId="26" fillId="24" borderId="18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2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top" wrapText="1"/>
    </xf>
    <xf numFmtId="49" fontId="46" fillId="24" borderId="12" xfId="0" applyNumberFormat="1" applyFont="1" applyFill="1" applyBorder="1" applyAlignment="1">
      <alignment horizontal="center" vertical="top" wrapText="1"/>
    </xf>
    <xf numFmtId="49" fontId="46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vertical="top" wrapText="1"/>
    </xf>
    <xf numFmtId="17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0" fontId="46" fillId="24" borderId="10" xfId="0" applyFont="1" applyFill="1" applyBorder="1" applyAlignment="1">
      <alignment horizontal="left" vertical="top" wrapText="1" indent="2"/>
    </xf>
    <xf numFmtId="0" fontId="7" fillId="24" borderId="10" xfId="0" applyFont="1" applyFill="1" applyBorder="1" applyAlignment="1">
      <alignment horizontal="left" vertical="top" wrapText="1" inden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wrapText="1"/>
    </xf>
    <xf numFmtId="49" fontId="46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wrapText="1"/>
    </xf>
    <xf numFmtId="2" fontId="46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24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top" wrapText="1" indent="1"/>
    </xf>
    <xf numFmtId="4" fontId="7" fillId="2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6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left"/>
    </xf>
    <xf numFmtId="49" fontId="11" fillId="24" borderId="30" xfId="0" applyNumberFormat="1" applyFont="1" applyFill="1" applyBorder="1" applyAlignment="1">
      <alignment horizontal="center" wrapText="1"/>
    </xf>
    <xf numFmtId="49" fontId="11" fillId="24" borderId="21" xfId="0" applyNumberFormat="1" applyFont="1" applyFill="1" applyBorder="1" applyAlignment="1">
      <alignment horizontal="center" wrapText="1"/>
    </xf>
    <xf numFmtId="0" fontId="11" fillId="24" borderId="21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46" fillId="24" borderId="12" xfId="0" applyFont="1" applyFill="1" applyBorder="1" applyAlignment="1">
      <alignment horizontal="left" vertical="top" wrapText="1" indent="2"/>
    </xf>
    <xf numFmtId="0" fontId="3" fillId="0" borderId="0" xfId="0" applyFont="1" applyAlignment="1">
      <alignment wrapText="1"/>
    </xf>
    <xf numFmtId="0" fontId="11" fillId="24" borderId="31" xfId="0" applyFont="1" applyFill="1" applyBorder="1" applyAlignment="1">
      <alignment horizontal="left" wrapText="1" indent="5"/>
    </xf>
    <xf numFmtId="0" fontId="9" fillId="24" borderId="26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4" fillId="24" borderId="10" xfId="0" applyFont="1" applyFill="1" applyBorder="1" applyAlignment="1">
      <alignment horizontal="center" vertical="top" wrapText="1"/>
    </xf>
    <xf numFmtId="0" fontId="26" fillId="24" borderId="36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25" xfId="0" applyFont="1" applyFill="1" applyBorder="1" applyAlignment="1">
      <alignment horizontal="center" vertical="top" wrapText="1"/>
    </xf>
    <xf numFmtId="0" fontId="24" fillId="24" borderId="36" xfId="0" applyFont="1" applyFill="1" applyBorder="1" applyAlignment="1">
      <alignment horizontal="center" vertical="top" wrapText="1"/>
    </xf>
    <xf numFmtId="0" fontId="24" fillId="24" borderId="25" xfId="0" applyFont="1" applyFill="1" applyBorder="1" applyAlignment="1">
      <alignment horizontal="center" vertical="top" wrapText="1"/>
    </xf>
    <xf numFmtId="0" fontId="26" fillId="24" borderId="37" xfId="0" applyFont="1" applyFill="1" applyBorder="1" applyAlignment="1">
      <alignment horizont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39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8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1.125" style="0" customWidth="1"/>
    <col min="5" max="5" width="13.125" style="0" customWidth="1"/>
  </cols>
  <sheetData>
    <row r="4" spans="1:3" ht="12.75">
      <c r="A4" s="8"/>
      <c r="B4" s="8"/>
      <c r="C4" s="9" t="s">
        <v>117</v>
      </c>
    </row>
    <row r="5" spans="1:3" ht="12.75">
      <c r="A5" s="8"/>
      <c r="B5" s="8"/>
      <c r="C5" s="9" t="s">
        <v>0</v>
      </c>
    </row>
    <row r="6" spans="1:3" ht="12.75">
      <c r="A6" s="8"/>
      <c r="B6" s="8"/>
      <c r="C6" s="9" t="s">
        <v>11</v>
      </c>
    </row>
    <row r="7" spans="1:3" ht="12.75">
      <c r="A7" s="8"/>
      <c r="B7" s="8"/>
      <c r="C7" s="9" t="s">
        <v>319</v>
      </c>
    </row>
    <row r="8" spans="1:3" ht="12.75">
      <c r="A8" s="8"/>
      <c r="B8" s="8"/>
      <c r="C8" s="8"/>
    </row>
    <row r="9" spans="1:3" ht="12.75">
      <c r="A9" s="8"/>
      <c r="B9" s="8"/>
      <c r="C9" s="8"/>
    </row>
    <row r="10" spans="1:5" ht="35.25" customHeight="1">
      <c r="A10" s="225" t="s">
        <v>298</v>
      </c>
      <c r="B10" s="225"/>
      <c r="C10" s="225"/>
      <c r="D10" s="225"/>
      <c r="E10" s="225"/>
    </row>
    <row r="11" spans="1:3" ht="12.75">
      <c r="A11" s="8"/>
      <c r="B11" s="8"/>
      <c r="C11" s="8"/>
    </row>
    <row r="12" spans="1:5" ht="47.25" customHeight="1">
      <c r="A12" s="38" t="s">
        <v>12</v>
      </c>
      <c r="B12" s="38" t="s">
        <v>119</v>
      </c>
      <c r="C12" s="38" t="s">
        <v>272</v>
      </c>
      <c r="D12" s="142" t="s">
        <v>302</v>
      </c>
      <c r="E12" s="142" t="s">
        <v>279</v>
      </c>
    </row>
    <row r="13" spans="1:5" ht="25.5" customHeight="1">
      <c r="A13" s="37"/>
      <c r="B13" s="41" t="s">
        <v>118</v>
      </c>
      <c r="C13" s="35">
        <f>C14</f>
        <v>-46</v>
      </c>
      <c r="D13" s="139">
        <f>D14</f>
        <v>-29.960000000000036</v>
      </c>
      <c r="E13" s="139"/>
    </row>
    <row r="14" spans="1:5" ht="38.25">
      <c r="A14" s="38" t="s">
        <v>120</v>
      </c>
      <c r="B14" s="39" t="s">
        <v>121</v>
      </c>
      <c r="C14" s="40">
        <f>C15+C18</f>
        <v>-46</v>
      </c>
      <c r="D14" s="139">
        <f>D15+D18</f>
        <v>-29.960000000000036</v>
      </c>
      <c r="E14" s="139"/>
    </row>
    <row r="15" spans="1:5" ht="12.75">
      <c r="A15" s="37" t="s">
        <v>122</v>
      </c>
      <c r="B15" s="41" t="s">
        <v>123</v>
      </c>
      <c r="C15" s="35">
        <f aca="true" t="shared" si="0" ref="C15:E16">C16</f>
        <v>-2325.53</v>
      </c>
      <c r="D15" s="139">
        <f t="shared" si="0"/>
        <v>-1895.37</v>
      </c>
      <c r="E15" s="161">
        <f t="shared" si="0"/>
        <v>81.50271120991772</v>
      </c>
    </row>
    <row r="16" spans="1:5" ht="25.5">
      <c r="A16" s="37" t="s">
        <v>124</v>
      </c>
      <c r="B16" s="41" t="s">
        <v>125</v>
      </c>
      <c r="C16" s="35">
        <f t="shared" si="0"/>
        <v>-2325.53</v>
      </c>
      <c r="D16" s="139">
        <f t="shared" si="0"/>
        <v>-1895.37</v>
      </c>
      <c r="E16" s="161">
        <f t="shared" si="0"/>
        <v>81.50271120991772</v>
      </c>
    </row>
    <row r="17" spans="1:5" ht="38.25">
      <c r="A17" s="37" t="s">
        <v>126</v>
      </c>
      <c r="B17" s="41" t="s">
        <v>127</v>
      </c>
      <c r="C17" s="35">
        <f>-расходы2018!D47</f>
        <v>-2325.53</v>
      </c>
      <c r="D17" s="139">
        <f>-расходы2018!H47</f>
        <v>-1895.37</v>
      </c>
      <c r="E17" s="161">
        <f>D17/C17*100</f>
        <v>81.50271120991772</v>
      </c>
    </row>
    <row r="18" spans="1:5" ht="12.75">
      <c r="A18" s="37" t="s">
        <v>128</v>
      </c>
      <c r="B18" s="41" t="s">
        <v>129</v>
      </c>
      <c r="C18" s="35">
        <f aca="true" t="shared" si="1" ref="C18:E19">C19</f>
        <v>2279.53</v>
      </c>
      <c r="D18" s="139">
        <f t="shared" si="1"/>
        <v>1865.4099999999999</v>
      </c>
      <c r="E18" s="161">
        <f t="shared" si="1"/>
        <v>81.83309717354015</v>
      </c>
    </row>
    <row r="19" spans="1:5" ht="25.5">
      <c r="A19" s="37" t="s">
        <v>130</v>
      </c>
      <c r="B19" s="41" t="s">
        <v>131</v>
      </c>
      <c r="C19" s="35">
        <f t="shared" si="1"/>
        <v>2279.53</v>
      </c>
      <c r="D19" s="139">
        <f t="shared" si="1"/>
        <v>1865.4099999999999</v>
      </c>
      <c r="E19" s="161">
        <f t="shared" si="1"/>
        <v>81.83309717354015</v>
      </c>
    </row>
    <row r="20" spans="1:5" ht="38.25">
      <c r="A20" s="37" t="s">
        <v>132</v>
      </c>
      <c r="B20" s="41" t="s">
        <v>133</v>
      </c>
      <c r="C20" s="35">
        <f>доходы18г!I45</f>
        <v>2279.53</v>
      </c>
      <c r="D20" s="139">
        <f>доходы18г!J45</f>
        <v>1865.4099999999999</v>
      </c>
      <c r="E20" s="161">
        <f>D20/C20*100</f>
        <v>81.83309717354015</v>
      </c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C26">
      <selection activeCell="J13" sqref="J13"/>
    </sheetView>
  </sheetViews>
  <sheetFormatPr defaultColWidth="9.00390625" defaultRowHeight="12.75"/>
  <cols>
    <col min="1" max="1" width="4.125" style="14" customWidth="1"/>
    <col min="2" max="3" width="3.625" style="14" customWidth="1"/>
    <col min="4" max="4" width="6.375" style="15" customWidth="1"/>
    <col min="5" max="5" width="3.875" style="14" customWidth="1"/>
    <col min="6" max="7" width="6.75390625" style="14" customWidth="1"/>
    <col min="8" max="8" width="40.625" style="16" customWidth="1"/>
    <col min="9" max="9" width="10.00390625" style="17" customWidth="1"/>
    <col min="10" max="10" width="9.00390625" style="8" customWidth="1"/>
    <col min="11" max="11" width="7.375" style="8" customWidth="1"/>
    <col min="12" max="12" width="6.625" style="8" customWidth="1"/>
    <col min="13" max="13" width="7.75390625" style="8" customWidth="1"/>
    <col min="14" max="14" width="8.875" style="8" customWidth="1"/>
    <col min="15" max="15" width="7.375" style="8" customWidth="1"/>
    <col min="16" max="16" width="8.00390625" style="8" customWidth="1"/>
    <col min="17" max="16384" width="9.125" style="8" customWidth="1"/>
  </cols>
  <sheetData>
    <row r="1" spans="1:9" ht="15.75" customHeight="1">
      <c r="A1" s="230" t="s">
        <v>284</v>
      </c>
      <c r="B1" s="230"/>
      <c r="C1" s="230"/>
      <c r="D1" s="230"/>
      <c r="E1" s="230"/>
      <c r="F1" s="230"/>
      <c r="G1" s="230"/>
      <c r="H1" s="230"/>
      <c r="I1" s="230"/>
    </row>
    <row r="2" spans="1:9" ht="16.5" customHeight="1">
      <c r="A2" s="230" t="s">
        <v>172</v>
      </c>
      <c r="B2" s="230"/>
      <c r="C2" s="230"/>
      <c r="D2" s="230"/>
      <c r="E2" s="230"/>
      <c r="F2" s="230"/>
      <c r="G2" s="230"/>
      <c r="H2" s="230"/>
      <c r="I2" s="230"/>
    </row>
    <row r="3" spans="1:9" ht="18" customHeight="1">
      <c r="A3" s="230" t="s">
        <v>320</v>
      </c>
      <c r="B3" s="230"/>
      <c r="C3" s="230"/>
      <c r="D3" s="230"/>
      <c r="E3" s="230"/>
      <c r="F3" s="230"/>
      <c r="G3" s="230"/>
      <c r="H3" s="230"/>
      <c r="I3" s="230"/>
    </row>
    <row r="4" spans="1:9" ht="9.75" customHeight="1" hidden="1">
      <c r="A4" s="78"/>
      <c r="B4" s="78"/>
      <c r="C4" s="78"/>
      <c r="D4" s="78"/>
      <c r="E4" s="78"/>
      <c r="F4" s="78"/>
      <c r="G4" s="78"/>
      <c r="H4" s="78"/>
      <c r="I4" s="78"/>
    </row>
    <row r="5" spans="1:9" ht="13.5" customHeight="1">
      <c r="A5" s="231" t="s">
        <v>299</v>
      </c>
      <c r="B5" s="231"/>
      <c r="C5" s="231"/>
      <c r="D5" s="231"/>
      <c r="E5" s="231"/>
      <c r="F5" s="231"/>
      <c r="G5" s="231"/>
      <c r="H5" s="231"/>
      <c r="I5" s="231"/>
    </row>
    <row r="6" spans="1:9" ht="6.75" customHeight="1">
      <c r="A6" s="232"/>
      <c r="B6" s="232"/>
      <c r="C6" s="232"/>
      <c r="D6" s="232"/>
      <c r="E6" s="232"/>
      <c r="F6" s="232"/>
      <c r="G6" s="232"/>
      <c r="H6" s="232"/>
      <c r="I6" s="233"/>
    </row>
    <row r="7" spans="1:16" ht="12" customHeight="1">
      <c r="A7" s="234" t="s">
        <v>12</v>
      </c>
      <c r="B7" s="235"/>
      <c r="C7" s="235"/>
      <c r="D7" s="235"/>
      <c r="E7" s="235"/>
      <c r="F7" s="235"/>
      <c r="G7" s="236"/>
      <c r="H7" s="79"/>
      <c r="I7" s="80"/>
      <c r="J7" s="135"/>
      <c r="K7" s="135"/>
      <c r="L7" s="135"/>
      <c r="M7" s="135"/>
      <c r="N7" s="135"/>
      <c r="O7" s="135"/>
      <c r="P7" s="135"/>
    </row>
    <row r="8" spans="1:16" ht="102" customHeight="1">
      <c r="A8" s="149" t="s">
        <v>68</v>
      </c>
      <c r="B8" s="149" t="s">
        <v>69</v>
      </c>
      <c r="C8" s="149" t="s">
        <v>70</v>
      </c>
      <c r="D8" s="150" t="s">
        <v>71</v>
      </c>
      <c r="E8" s="149" t="s">
        <v>72</v>
      </c>
      <c r="F8" s="149" t="s">
        <v>73</v>
      </c>
      <c r="G8" s="151" t="s">
        <v>74</v>
      </c>
      <c r="H8" s="152" t="s">
        <v>296</v>
      </c>
      <c r="I8" s="153" t="s">
        <v>295</v>
      </c>
      <c r="J8" s="154" t="s">
        <v>311</v>
      </c>
      <c r="K8" s="154" t="s">
        <v>279</v>
      </c>
      <c r="L8" s="154" t="s">
        <v>280</v>
      </c>
      <c r="M8" s="154" t="s">
        <v>312</v>
      </c>
      <c r="N8" s="154" t="s">
        <v>311</v>
      </c>
      <c r="O8" s="154" t="s">
        <v>279</v>
      </c>
      <c r="P8" s="154" t="s">
        <v>280</v>
      </c>
    </row>
    <row r="9" spans="1:16" ht="12" customHeight="1" thickBot="1">
      <c r="A9" s="237" t="s">
        <v>75</v>
      </c>
      <c r="B9" s="238"/>
      <c r="C9" s="238"/>
      <c r="D9" s="238"/>
      <c r="E9" s="238"/>
      <c r="F9" s="238"/>
      <c r="G9" s="239"/>
      <c r="H9" s="81">
        <v>1</v>
      </c>
      <c r="I9" s="82">
        <v>3</v>
      </c>
      <c r="J9" s="135"/>
      <c r="K9" s="135"/>
      <c r="L9" s="135"/>
      <c r="M9" s="135"/>
      <c r="N9" s="135"/>
      <c r="O9" s="135"/>
      <c r="P9" s="135"/>
    </row>
    <row r="10" spans="1:16" ht="21.75" customHeight="1">
      <c r="A10" s="83" t="s">
        <v>76</v>
      </c>
      <c r="B10" s="84" t="s">
        <v>77</v>
      </c>
      <c r="C10" s="84" t="s">
        <v>65</v>
      </c>
      <c r="D10" s="84" t="s">
        <v>78</v>
      </c>
      <c r="E10" s="84" t="s">
        <v>65</v>
      </c>
      <c r="F10" s="84" t="s">
        <v>79</v>
      </c>
      <c r="G10" s="85" t="s">
        <v>76</v>
      </c>
      <c r="H10" s="86" t="s">
        <v>13</v>
      </c>
      <c r="I10" s="87">
        <f>I11+I14+I16+I25+I30+I32+I19+I24+I22+I28+I27</f>
        <v>507.4</v>
      </c>
      <c r="J10" s="87">
        <f>J11+J14+J16+J25+J30+J32+J19+J24+J22+J28+J27</f>
        <v>496.08000000000004</v>
      </c>
      <c r="K10" s="136">
        <f>J10/I10*100</f>
        <v>97.76901852581791</v>
      </c>
      <c r="L10" s="135">
        <f>J10-I10</f>
        <v>-11.319999999999936</v>
      </c>
      <c r="M10" s="135">
        <f>M11+M14+M16+M19+M24+M27</f>
        <v>444.65999999999997</v>
      </c>
      <c r="N10" s="87">
        <f>N11+N14+N16+N25+N30+N32+N19+N24+N22+N28+N27</f>
        <v>496.08000000000004</v>
      </c>
      <c r="O10" s="162">
        <f>N10/M10*100</f>
        <v>111.56389151261641</v>
      </c>
      <c r="P10" s="135">
        <f>N10-M10</f>
        <v>51.42000000000007</v>
      </c>
    </row>
    <row r="11" spans="1:16" ht="15.75" customHeight="1">
      <c r="A11" s="88" t="s">
        <v>80</v>
      </c>
      <c r="B11" s="89" t="s">
        <v>77</v>
      </c>
      <c r="C11" s="89" t="s">
        <v>24</v>
      </c>
      <c r="D11" s="89" t="s">
        <v>78</v>
      </c>
      <c r="E11" s="89" t="s">
        <v>65</v>
      </c>
      <c r="F11" s="89" t="s">
        <v>79</v>
      </c>
      <c r="G11" s="90" t="s">
        <v>76</v>
      </c>
      <c r="H11" s="91" t="s">
        <v>14</v>
      </c>
      <c r="I11" s="87">
        <f>I12</f>
        <v>22</v>
      </c>
      <c r="J11" s="135">
        <f>J12</f>
        <v>34.2</v>
      </c>
      <c r="K11" s="136">
        <f>J11/I11*100</f>
        <v>155.45454545454547</v>
      </c>
      <c r="L11" s="135">
        <f aca="true" t="shared" si="0" ref="L11:L45">J11-I11</f>
        <v>12.200000000000003</v>
      </c>
      <c r="M11" s="135">
        <f>M12</f>
        <v>22</v>
      </c>
      <c r="N11" s="135">
        <f>N12</f>
        <v>34.2</v>
      </c>
      <c r="O11" s="162">
        <f aca="true" t="shared" si="1" ref="O11:O45">N11/M11*100</f>
        <v>155.45454545454547</v>
      </c>
      <c r="P11" s="135">
        <f aca="true" t="shared" si="2" ref="P11:P45">N11-M11</f>
        <v>12.200000000000003</v>
      </c>
    </row>
    <row r="12" spans="1:16" ht="15.75" customHeight="1">
      <c r="A12" s="88" t="s">
        <v>80</v>
      </c>
      <c r="B12" s="89" t="s">
        <v>77</v>
      </c>
      <c r="C12" s="89" t="s">
        <v>24</v>
      </c>
      <c r="D12" s="89" t="s">
        <v>81</v>
      </c>
      <c r="E12" s="89" t="s">
        <v>24</v>
      </c>
      <c r="F12" s="89" t="s">
        <v>79</v>
      </c>
      <c r="G12" s="90" t="s">
        <v>82</v>
      </c>
      <c r="H12" s="86" t="s">
        <v>15</v>
      </c>
      <c r="I12" s="87">
        <f>I13</f>
        <v>22</v>
      </c>
      <c r="J12" s="135">
        <f>J13</f>
        <v>34.2</v>
      </c>
      <c r="K12" s="136">
        <f>J12/I12*100</f>
        <v>155.45454545454547</v>
      </c>
      <c r="L12" s="135">
        <f t="shared" si="0"/>
        <v>12.200000000000003</v>
      </c>
      <c r="M12" s="135">
        <f>M13</f>
        <v>22</v>
      </c>
      <c r="N12" s="135">
        <f>N13</f>
        <v>34.2</v>
      </c>
      <c r="O12" s="162">
        <f t="shared" si="1"/>
        <v>155.45454545454547</v>
      </c>
      <c r="P12" s="135">
        <f t="shared" si="2"/>
        <v>12.200000000000003</v>
      </c>
    </row>
    <row r="13" spans="1:16" ht="130.5" customHeight="1">
      <c r="A13" s="88" t="s">
        <v>80</v>
      </c>
      <c r="B13" s="89" t="s">
        <v>77</v>
      </c>
      <c r="C13" s="89" t="s">
        <v>24</v>
      </c>
      <c r="D13" s="89" t="s">
        <v>176</v>
      </c>
      <c r="E13" s="89" t="s">
        <v>24</v>
      </c>
      <c r="F13" s="89" t="s">
        <v>79</v>
      </c>
      <c r="G13" s="90" t="s">
        <v>82</v>
      </c>
      <c r="H13" s="92" t="s">
        <v>175</v>
      </c>
      <c r="I13" s="87">
        <v>22</v>
      </c>
      <c r="J13" s="135">
        <v>34.2</v>
      </c>
      <c r="K13" s="136">
        <f>J13/I13*100</f>
        <v>155.45454545454547</v>
      </c>
      <c r="L13" s="135">
        <f t="shared" si="0"/>
        <v>12.200000000000003</v>
      </c>
      <c r="M13" s="135">
        <v>22</v>
      </c>
      <c r="N13" s="135">
        <f>J13</f>
        <v>34.2</v>
      </c>
      <c r="O13" s="162">
        <f t="shared" si="1"/>
        <v>155.45454545454547</v>
      </c>
      <c r="P13" s="135">
        <f t="shared" si="2"/>
        <v>12.200000000000003</v>
      </c>
    </row>
    <row r="14" spans="1:16" ht="15.75" customHeight="1">
      <c r="A14" s="88" t="s">
        <v>80</v>
      </c>
      <c r="B14" s="89" t="s">
        <v>77</v>
      </c>
      <c r="C14" s="89" t="s">
        <v>30</v>
      </c>
      <c r="D14" s="89" t="s">
        <v>78</v>
      </c>
      <c r="E14" s="89" t="s">
        <v>65</v>
      </c>
      <c r="F14" s="89" t="s">
        <v>79</v>
      </c>
      <c r="G14" s="90" t="s">
        <v>76</v>
      </c>
      <c r="H14" s="91" t="s">
        <v>16</v>
      </c>
      <c r="I14" s="87">
        <f>I15</f>
        <v>10</v>
      </c>
      <c r="J14" s="135"/>
      <c r="K14" s="135"/>
      <c r="L14" s="135">
        <f t="shared" si="0"/>
        <v>-10</v>
      </c>
      <c r="M14" s="135"/>
      <c r="N14" s="135"/>
      <c r="O14" s="162" t="e">
        <f t="shared" si="1"/>
        <v>#DIV/0!</v>
      </c>
      <c r="P14" s="135">
        <f t="shared" si="2"/>
        <v>0</v>
      </c>
    </row>
    <row r="15" spans="1:16" ht="15" customHeight="1">
      <c r="A15" s="88" t="s">
        <v>80</v>
      </c>
      <c r="B15" s="89" t="s">
        <v>77</v>
      </c>
      <c r="C15" s="89" t="s">
        <v>30</v>
      </c>
      <c r="D15" s="89" t="s">
        <v>83</v>
      </c>
      <c r="E15" s="89" t="s">
        <v>24</v>
      </c>
      <c r="F15" s="89" t="s">
        <v>79</v>
      </c>
      <c r="G15" s="90" t="s">
        <v>82</v>
      </c>
      <c r="H15" s="86" t="s">
        <v>84</v>
      </c>
      <c r="I15" s="87">
        <v>10</v>
      </c>
      <c r="J15" s="135"/>
      <c r="K15" s="135"/>
      <c r="L15" s="135">
        <f t="shared" si="0"/>
        <v>-10</v>
      </c>
      <c r="M15" s="135"/>
      <c r="N15" s="135"/>
      <c r="O15" s="162" t="e">
        <f t="shared" si="1"/>
        <v>#DIV/0!</v>
      </c>
      <c r="P15" s="135">
        <f t="shared" si="2"/>
        <v>0</v>
      </c>
    </row>
    <row r="16" spans="1:16" ht="15" customHeight="1">
      <c r="A16" s="88" t="s">
        <v>80</v>
      </c>
      <c r="B16" s="89" t="s">
        <v>77</v>
      </c>
      <c r="C16" s="89" t="s">
        <v>33</v>
      </c>
      <c r="D16" s="89" t="s">
        <v>78</v>
      </c>
      <c r="E16" s="89" t="s">
        <v>65</v>
      </c>
      <c r="F16" s="89" t="s">
        <v>79</v>
      </c>
      <c r="G16" s="90" t="s">
        <v>76</v>
      </c>
      <c r="H16" s="91" t="s">
        <v>85</v>
      </c>
      <c r="I16" s="87">
        <f>I17</f>
        <v>17</v>
      </c>
      <c r="J16" s="135">
        <f>J17</f>
        <v>0.02</v>
      </c>
      <c r="K16" s="136">
        <f>J16/I16*100</f>
        <v>0.11764705882352942</v>
      </c>
      <c r="L16" s="135">
        <f t="shared" si="0"/>
        <v>-16.98</v>
      </c>
      <c r="M16" s="135">
        <f>M17</f>
        <v>0</v>
      </c>
      <c r="N16" s="135">
        <f>N17</f>
        <v>0.02</v>
      </c>
      <c r="O16" s="162" t="e">
        <f t="shared" si="1"/>
        <v>#DIV/0!</v>
      </c>
      <c r="P16" s="135">
        <f t="shared" si="2"/>
        <v>0.02</v>
      </c>
    </row>
    <row r="17" spans="1:16" ht="18" customHeight="1">
      <c r="A17" s="88" t="s">
        <v>80</v>
      </c>
      <c r="B17" s="89" t="s">
        <v>77</v>
      </c>
      <c r="C17" s="89" t="s">
        <v>33</v>
      </c>
      <c r="D17" s="89" t="s">
        <v>86</v>
      </c>
      <c r="E17" s="89" t="s">
        <v>65</v>
      </c>
      <c r="F17" s="89" t="s">
        <v>79</v>
      </c>
      <c r="G17" s="90" t="s">
        <v>82</v>
      </c>
      <c r="H17" s="86" t="s">
        <v>58</v>
      </c>
      <c r="I17" s="87">
        <f>I18</f>
        <v>17</v>
      </c>
      <c r="J17" s="135">
        <f>J18</f>
        <v>0.02</v>
      </c>
      <c r="K17" s="136">
        <f aca="true" t="shared" si="3" ref="K17:K44">J17/I17*100</f>
        <v>0.11764705882352942</v>
      </c>
      <c r="L17" s="135">
        <f t="shared" si="0"/>
        <v>-16.98</v>
      </c>
      <c r="M17" s="135">
        <f>M18</f>
        <v>0</v>
      </c>
      <c r="N17" s="135">
        <f>J17</f>
        <v>0.02</v>
      </c>
      <c r="O17" s="162" t="e">
        <f t="shared" si="1"/>
        <v>#DIV/0!</v>
      </c>
      <c r="P17" s="135">
        <f t="shared" si="2"/>
        <v>0.02</v>
      </c>
    </row>
    <row r="18" spans="1:16" ht="62.25" customHeight="1">
      <c r="A18" s="88" t="s">
        <v>80</v>
      </c>
      <c r="B18" s="89" t="s">
        <v>77</v>
      </c>
      <c r="C18" s="89" t="s">
        <v>33</v>
      </c>
      <c r="D18" s="89" t="s">
        <v>87</v>
      </c>
      <c r="E18" s="89" t="s">
        <v>65</v>
      </c>
      <c r="F18" s="89" t="s">
        <v>79</v>
      </c>
      <c r="G18" s="90" t="s">
        <v>82</v>
      </c>
      <c r="H18" s="91" t="s">
        <v>88</v>
      </c>
      <c r="I18" s="87">
        <v>17</v>
      </c>
      <c r="J18" s="135">
        <v>0.02</v>
      </c>
      <c r="K18" s="136">
        <f t="shared" si="3"/>
        <v>0.11764705882352942</v>
      </c>
      <c r="L18" s="135">
        <f t="shared" si="0"/>
        <v>-16.98</v>
      </c>
      <c r="M18" s="135">
        <v>0</v>
      </c>
      <c r="N18" s="135">
        <f>J18</f>
        <v>0.02</v>
      </c>
      <c r="O18" s="162" t="e">
        <f t="shared" si="1"/>
        <v>#DIV/0!</v>
      </c>
      <c r="P18" s="135">
        <f t="shared" si="2"/>
        <v>0.02</v>
      </c>
    </row>
    <row r="19" spans="1:16" ht="14.25" customHeight="1">
      <c r="A19" s="88" t="s">
        <v>80</v>
      </c>
      <c r="B19" s="89" t="s">
        <v>77</v>
      </c>
      <c r="C19" s="89" t="s">
        <v>33</v>
      </c>
      <c r="D19" s="89" t="s">
        <v>89</v>
      </c>
      <c r="E19" s="89" t="s">
        <v>65</v>
      </c>
      <c r="F19" s="89" t="s">
        <v>79</v>
      </c>
      <c r="G19" s="90" t="s">
        <v>82</v>
      </c>
      <c r="H19" s="86" t="s">
        <v>57</v>
      </c>
      <c r="I19" s="87">
        <f>I20+I21</f>
        <v>330</v>
      </c>
      <c r="J19" s="135">
        <f>J20+J21</f>
        <v>369.1</v>
      </c>
      <c r="K19" s="136">
        <f t="shared" si="3"/>
        <v>111.84848484848486</v>
      </c>
      <c r="L19" s="135">
        <f t="shared" si="0"/>
        <v>39.10000000000002</v>
      </c>
      <c r="M19" s="135">
        <f>M20+M21</f>
        <v>330</v>
      </c>
      <c r="N19" s="135">
        <f>N20+N21</f>
        <v>369.1</v>
      </c>
      <c r="O19" s="162">
        <f t="shared" si="1"/>
        <v>111.84848484848486</v>
      </c>
      <c r="P19" s="135">
        <f t="shared" si="2"/>
        <v>39.10000000000002</v>
      </c>
    </row>
    <row r="20" spans="1:16" ht="63.75" customHeight="1">
      <c r="A20" s="88" t="s">
        <v>80</v>
      </c>
      <c r="B20" s="89" t="s">
        <v>77</v>
      </c>
      <c r="C20" s="89" t="s">
        <v>33</v>
      </c>
      <c r="D20" s="89" t="s">
        <v>178</v>
      </c>
      <c r="E20" s="89" t="s">
        <v>50</v>
      </c>
      <c r="F20" s="89" t="s">
        <v>79</v>
      </c>
      <c r="G20" s="90" t="s">
        <v>82</v>
      </c>
      <c r="H20" s="91" t="s">
        <v>177</v>
      </c>
      <c r="I20" s="87">
        <v>51</v>
      </c>
      <c r="J20" s="135">
        <v>75.8</v>
      </c>
      <c r="K20" s="136">
        <f t="shared" si="3"/>
        <v>148.62745098039215</v>
      </c>
      <c r="L20" s="135">
        <f t="shared" si="0"/>
        <v>24.799999999999997</v>
      </c>
      <c r="M20" s="135">
        <v>51</v>
      </c>
      <c r="N20" s="135">
        <f>J20</f>
        <v>75.8</v>
      </c>
      <c r="O20" s="162">
        <f t="shared" si="1"/>
        <v>148.62745098039215</v>
      </c>
      <c r="P20" s="135">
        <f>N20-M20</f>
        <v>24.799999999999997</v>
      </c>
    </row>
    <row r="21" spans="1:16" ht="62.25" customHeight="1">
      <c r="A21" s="88" t="s">
        <v>80</v>
      </c>
      <c r="B21" s="89" t="s">
        <v>77</v>
      </c>
      <c r="C21" s="89" t="s">
        <v>33</v>
      </c>
      <c r="D21" s="89" t="s">
        <v>180</v>
      </c>
      <c r="E21" s="89" t="s">
        <v>50</v>
      </c>
      <c r="F21" s="89" t="s">
        <v>79</v>
      </c>
      <c r="G21" s="90" t="s">
        <v>82</v>
      </c>
      <c r="H21" s="91" t="s">
        <v>179</v>
      </c>
      <c r="I21" s="87">
        <v>279</v>
      </c>
      <c r="J21" s="135">
        <v>293.3</v>
      </c>
      <c r="K21" s="136">
        <f t="shared" si="3"/>
        <v>105.12544802867383</v>
      </c>
      <c r="L21" s="135">
        <f t="shared" si="0"/>
        <v>14.300000000000011</v>
      </c>
      <c r="M21" s="135">
        <v>279</v>
      </c>
      <c r="N21" s="135">
        <f>J21</f>
        <v>293.3</v>
      </c>
      <c r="O21" s="162">
        <f t="shared" si="1"/>
        <v>105.12544802867383</v>
      </c>
      <c r="P21" s="135">
        <f t="shared" si="2"/>
        <v>14.300000000000011</v>
      </c>
    </row>
    <row r="22" spans="1:16" ht="15.75" customHeight="1">
      <c r="A22" s="88" t="s">
        <v>173</v>
      </c>
      <c r="B22" s="89" t="s">
        <v>77</v>
      </c>
      <c r="C22" s="89" t="s">
        <v>42</v>
      </c>
      <c r="D22" s="89" t="s">
        <v>78</v>
      </c>
      <c r="E22" s="89" t="s">
        <v>65</v>
      </c>
      <c r="F22" s="89" t="s">
        <v>79</v>
      </c>
      <c r="G22" s="90" t="s">
        <v>76</v>
      </c>
      <c r="H22" s="91" t="s">
        <v>113</v>
      </c>
      <c r="I22" s="87">
        <f>I23</f>
        <v>2</v>
      </c>
      <c r="J22" s="135">
        <f>J23</f>
        <v>0.1</v>
      </c>
      <c r="K22" s="136">
        <f t="shared" si="3"/>
        <v>5</v>
      </c>
      <c r="L22" s="135">
        <f t="shared" si="0"/>
        <v>-1.9</v>
      </c>
      <c r="M22" s="135">
        <f>M23</f>
        <v>0.1</v>
      </c>
      <c r="N22" s="135">
        <f>N23</f>
        <v>0.1</v>
      </c>
      <c r="O22" s="162">
        <f t="shared" si="1"/>
        <v>100</v>
      </c>
      <c r="P22" s="135">
        <f t="shared" si="2"/>
        <v>0</v>
      </c>
    </row>
    <row r="23" spans="1:16" ht="113.25" customHeight="1">
      <c r="A23" s="93" t="s">
        <v>173</v>
      </c>
      <c r="B23" s="89" t="s">
        <v>77</v>
      </c>
      <c r="C23" s="89" t="s">
        <v>42</v>
      </c>
      <c r="D23" s="89" t="s">
        <v>102</v>
      </c>
      <c r="E23" s="89" t="s">
        <v>24</v>
      </c>
      <c r="F23" s="89" t="s">
        <v>103</v>
      </c>
      <c r="G23" s="90" t="s">
        <v>82</v>
      </c>
      <c r="H23" s="91" t="s">
        <v>111</v>
      </c>
      <c r="I23" s="87">
        <v>2</v>
      </c>
      <c r="J23" s="135">
        <v>0.1</v>
      </c>
      <c r="K23" s="136">
        <f t="shared" si="3"/>
        <v>5</v>
      </c>
      <c r="L23" s="135">
        <f t="shared" si="0"/>
        <v>-1.9</v>
      </c>
      <c r="M23" s="135">
        <v>0.1</v>
      </c>
      <c r="N23" s="135">
        <f>J23</f>
        <v>0.1</v>
      </c>
      <c r="O23" s="162">
        <f t="shared" si="1"/>
        <v>100</v>
      </c>
      <c r="P23" s="135">
        <f t="shared" si="2"/>
        <v>0</v>
      </c>
    </row>
    <row r="24" spans="1:16" ht="31.5" customHeight="1">
      <c r="A24" s="88" t="s">
        <v>90</v>
      </c>
      <c r="B24" s="89" t="s">
        <v>77</v>
      </c>
      <c r="C24" s="89" t="s">
        <v>51</v>
      </c>
      <c r="D24" s="89" t="s">
        <v>78</v>
      </c>
      <c r="E24" s="89" t="s">
        <v>65</v>
      </c>
      <c r="F24" s="89" t="s">
        <v>79</v>
      </c>
      <c r="G24" s="90" t="s">
        <v>76</v>
      </c>
      <c r="H24" s="91" t="s">
        <v>91</v>
      </c>
      <c r="I24" s="87">
        <f>I26</f>
        <v>87</v>
      </c>
      <c r="J24" s="135">
        <f>J26</f>
        <v>65.26</v>
      </c>
      <c r="K24" s="136">
        <f t="shared" si="3"/>
        <v>75.01149425287356</v>
      </c>
      <c r="L24" s="135">
        <f t="shared" si="0"/>
        <v>-21.739999999999995</v>
      </c>
      <c r="M24" s="135">
        <f>M26</f>
        <v>65.26</v>
      </c>
      <c r="N24" s="135">
        <f>N26</f>
        <v>65.26</v>
      </c>
      <c r="O24" s="162">
        <f t="shared" si="1"/>
        <v>100</v>
      </c>
      <c r="P24" s="135">
        <f t="shared" si="2"/>
        <v>0</v>
      </c>
    </row>
    <row r="25" spans="1:16" ht="78.75" hidden="1">
      <c r="A25" s="88" t="s">
        <v>107</v>
      </c>
      <c r="B25" s="89" t="s">
        <v>77</v>
      </c>
      <c r="C25" s="89" t="s">
        <v>51</v>
      </c>
      <c r="D25" s="89" t="s">
        <v>78</v>
      </c>
      <c r="E25" s="89" t="s">
        <v>65</v>
      </c>
      <c r="F25" s="89" t="s">
        <v>79</v>
      </c>
      <c r="G25" s="90" t="s">
        <v>76</v>
      </c>
      <c r="H25" s="91" t="s">
        <v>91</v>
      </c>
      <c r="I25" s="87">
        <v>0</v>
      </c>
      <c r="J25" s="135"/>
      <c r="K25" s="136" t="e">
        <f t="shared" si="3"/>
        <v>#DIV/0!</v>
      </c>
      <c r="L25" s="135">
        <f t="shared" si="0"/>
        <v>0</v>
      </c>
      <c r="M25" s="135"/>
      <c r="N25" s="135"/>
      <c r="O25" s="162" t="e">
        <f t="shared" si="1"/>
        <v>#DIV/0!</v>
      </c>
      <c r="P25" s="135">
        <f t="shared" si="2"/>
        <v>0</v>
      </c>
    </row>
    <row r="26" spans="1:16" ht="105" customHeight="1">
      <c r="A26" s="93" t="s">
        <v>90</v>
      </c>
      <c r="B26" s="89" t="s">
        <v>77</v>
      </c>
      <c r="C26" s="89" t="s">
        <v>51</v>
      </c>
      <c r="D26" s="89" t="s">
        <v>93</v>
      </c>
      <c r="E26" s="89" t="s">
        <v>50</v>
      </c>
      <c r="F26" s="89" t="s">
        <v>79</v>
      </c>
      <c r="G26" s="90" t="s">
        <v>92</v>
      </c>
      <c r="H26" s="91" t="s">
        <v>112</v>
      </c>
      <c r="I26" s="87">
        <v>87</v>
      </c>
      <c r="J26" s="135">
        <v>65.26</v>
      </c>
      <c r="K26" s="136">
        <f t="shared" si="3"/>
        <v>75.01149425287356</v>
      </c>
      <c r="L26" s="135">
        <f>J26-I26</f>
        <v>-21.739999999999995</v>
      </c>
      <c r="M26" s="135">
        <v>65.26</v>
      </c>
      <c r="N26" s="135">
        <f>J26</f>
        <v>65.26</v>
      </c>
      <c r="O26" s="162">
        <f t="shared" si="1"/>
        <v>100</v>
      </c>
      <c r="P26" s="135">
        <f t="shared" si="2"/>
        <v>0</v>
      </c>
    </row>
    <row r="27" spans="1:16" ht="71.25" customHeight="1">
      <c r="A27" s="93" t="s">
        <v>173</v>
      </c>
      <c r="B27" s="89" t="s">
        <v>77</v>
      </c>
      <c r="C27" s="89" t="s">
        <v>303</v>
      </c>
      <c r="D27" s="89" t="s">
        <v>304</v>
      </c>
      <c r="E27" s="89" t="s">
        <v>50</v>
      </c>
      <c r="F27" s="89" t="s">
        <v>79</v>
      </c>
      <c r="G27" s="90" t="s">
        <v>305</v>
      </c>
      <c r="H27" s="86" t="s">
        <v>306</v>
      </c>
      <c r="I27" s="87">
        <v>27.4</v>
      </c>
      <c r="J27" s="135">
        <v>27.4</v>
      </c>
      <c r="K27" s="136">
        <f>J27/I27*100</f>
        <v>100</v>
      </c>
      <c r="L27" s="135">
        <f>J27-I27</f>
        <v>0</v>
      </c>
      <c r="M27" s="135">
        <v>27.4</v>
      </c>
      <c r="N27" s="135">
        <f>J27</f>
        <v>27.4</v>
      </c>
      <c r="O27" s="162">
        <f>N27/M27*100</f>
        <v>100</v>
      </c>
      <c r="P27" s="135">
        <f>N27-M27</f>
        <v>0</v>
      </c>
    </row>
    <row r="28" spans="1:16" ht="36" customHeight="1">
      <c r="A28" s="93" t="s">
        <v>173</v>
      </c>
      <c r="B28" s="89" t="s">
        <v>77</v>
      </c>
      <c r="C28" s="89" t="s">
        <v>188</v>
      </c>
      <c r="D28" s="89" t="s">
        <v>189</v>
      </c>
      <c r="E28" s="89" t="s">
        <v>39</v>
      </c>
      <c r="F28" s="89" t="s">
        <v>79</v>
      </c>
      <c r="G28" s="90" t="s">
        <v>190</v>
      </c>
      <c r="H28" s="91" t="s">
        <v>196</v>
      </c>
      <c r="I28" s="87">
        <f>I29</f>
        <v>10</v>
      </c>
      <c r="J28" s="135">
        <f>J29</f>
        <v>0</v>
      </c>
      <c r="K28" s="136">
        <f t="shared" si="3"/>
        <v>0</v>
      </c>
      <c r="L28" s="135">
        <f t="shared" si="0"/>
        <v>-10</v>
      </c>
      <c r="M28" s="135"/>
      <c r="N28" s="135">
        <f>N29</f>
        <v>0</v>
      </c>
      <c r="O28" s="162" t="e">
        <f t="shared" si="1"/>
        <v>#DIV/0!</v>
      </c>
      <c r="P28" s="135">
        <f t="shared" si="2"/>
        <v>0</v>
      </c>
    </row>
    <row r="29" spans="1:16" ht="99.75" customHeight="1">
      <c r="A29" s="93" t="s">
        <v>173</v>
      </c>
      <c r="B29" s="89" t="s">
        <v>77</v>
      </c>
      <c r="C29" s="89" t="s">
        <v>188</v>
      </c>
      <c r="D29" s="89" t="s">
        <v>189</v>
      </c>
      <c r="E29" s="89" t="s">
        <v>39</v>
      </c>
      <c r="F29" s="89" t="s">
        <v>79</v>
      </c>
      <c r="G29" s="90" t="s">
        <v>190</v>
      </c>
      <c r="H29" s="91" t="s">
        <v>191</v>
      </c>
      <c r="I29" s="87">
        <v>10</v>
      </c>
      <c r="J29" s="135"/>
      <c r="K29" s="136">
        <f t="shared" si="3"/>
        <v>0</v>
      </c>
      <c r="L29" s="135">
        <f t="shared" si="0"/>
        <v>-10</v>
      </c>
      <c r="M29" s="135"/>
      <c r="N29" s="135"/>
      <c r="O29" s="162" t="e">
        <f t="shared" si="1"/>
        <v>#DIV/0!</v>
      </c>
      <c r="P29" s="135">
        <f t="shared" si="2"/>
        <v>0</v>
      </c>
    </row>
    <row r="30" spans="1:16" ht="36" customHeight="1">
      <c r="A30" s="93" t="s">
        <v>173</v>
      </c>
      <c r="B30" s="89" t="s">
        <v>77</v>
      </c>
      <c r="C30" s="89" t="s">
        <v>61</v>
      </c>
      <c r="D30" s="89" t="s">
        <v>78</v>
      </c>
      <c r="E30" s="89" t="s">
        <v>65</v>
      </c>
      <c r="F30" s="89" t="s">
        <v>79</v>
      </c>
      <c r="G30" s="90" t="s">
        <v>76</v>
      </c>
      <c r="H30" s="91" t="s">
        <v>193</v>
      </c>
      <c r="I30" s="87">
        <f>I31</f>
        <v>0</v>
      </c>
      <c r="J30" s="135"/>
      <c r="K30" s="136"/>
      <c r="L30" s="135">
        <f t="shared" si="0"/>
        <v>0</v>
      </c>
      <c r="M30" s="135"/>
      <c r="N30" s="135"/>
      <c r="O30" s="162" t="e">
        <f t="shared" si="1"/>
        <v>#DIV/0!</v>
      </c>
      <c r="P30" s="135">
        <f t="shared" si="2"/>
        <v>0</v>
      </c>
    </row>
    <row r="31" spans="1:16" ht="92.25" customHeight="1">
      <c r="A31" s="93" t="s">
        <v>173</v>
      </c>
      <c r="B31" s="89" t="s">
        <v>77</v>
      </c>
      <c r="C31" s="89" t="s">
        <v>61</v>
      </c>
      <c r="D31" s="89" t="s">
        <v>186</v>
      </c>
      <c r="E31" s="89" t="s">
        <v>50</v>
      </c>
      <c r="F31" s="89" t="s">
        <v>79</v>
      </c>
      <c r="G31" s="90" t="s">
        <v>187</v>
      </c>
      <c r="H31" s="94" t="s">
        <v>194</v>
      </c>
      <c r="I31" s="87"/>
      <c r="J31" s="135"/>
      <c r="K31" s="136"/>
      <c r="L31" s="135">
        <f t="shared" si="0"/>
        <v>0</v>
      </c>
      <c r="M31" s="135"/>
      <c r="N31" s="135"/>
      <c r="O31" s="162" t="e">
        <f t="shared" si="1"/>
        <v>#DIV/0!</v>
      </c>
      <c r="P31" s="135">
        <f t="shared" si="2"/>
        <v>0</v>
      </c>
    </row>
    <row r="32" spans="1:16" ht="15" customHeight="1">
      <c r="A32" s="93" t="s">
        <v>173</v>
      </c>
      <c r="B32" s="89" t="s">
        <v>77</v>
      </c>
      <c r="C32" s="89" t="s">
        <v>94</v>
      </c>
      <c r="D32" s="89" t="s">
        <v>78</v>
      </c>
      <c r="E32" s="89" t="s">
        <v>65</v>
      </c>
      <c r="F32" s="89" t="s">
        <v>79</v>
      </c>
      <c r="G32" s="90" t="s">
        <v>76</v>
      </c>
      <c r="H32" s="91" t="s">
        <v>17</v>
      </c>
      <c r="I32" s="87">
        <f>I33</f>
        <v>2</v>
      </c>
      <c r="J32" s="135"/>
      <c r="K32" s="136">
        <f t="shared" si="3"/>
        <v>0</v>
      </c>
      <c r="L32" s="135">
        <f t="shared" si="0"/>
        <v>-2</v>
      </c>
      <c r="M32" s="135"/>
      <c r="N32" s="135"/>
      <c r="O32" s="162" t="e">
        <f t="shared" si="1"/>
        <v>#DIV/0!</v>
      </c>
      <c r="P32" s="135">
        <f t="shared" si="2"/>
        <v>0</v>
      </c>
    </row>
    <row r="33" spans="1:16" ht="15" customHeight="1">
      <c r="A33" s="93" t="s">
        <v>173</v>
      </c>
      <c r="B33" s="89" t="s">
        <v>77</v>
      </c>
      <c r="C33" s="89" t="s">
        <v>94</v>
      </c>
      <c r="D33" s="89" t="s">
        <v>95</v>
      </c>
      <c r="E33" s="89" t="s">
        <v>65</v>
      </c>
      <c r="F33" s="89" t="s">
        <v>79</v>
      </c>
      <c r="G33" s="90" t="s">
        <v>96</v>
      </c>
      <c r="H33" s="86" t="s">
        <v>97</v>
      </c>
      <c r="I33" s="87">
        <f>I35+I34</f>
        <v>2</v>
      </c>
      <c r="J33" s="135"/>
      <c r="K33" s="136">
        <f t="shared" si="3"/>
        <v>0</v>
      </c>
      <c r="L33" s="135">
        <f t="shared" si="0"/>
        <v>-2</v>
      </c>
      <c r="M33" s="135"/>
      <c r="N33" s="135"/>
      <c r="O33" s="162" t="e">
        <f t="shared" si="1"/>
        <v>#DIV/0!</v>
      </c>
      <c r="P33" s="135">
        <f t="shared" si="2"/>
        <v>0</v>
      </c>
    </row>
    <row r="34" spans="1:16" ht="37.5" customHeight="1">
      <c r="A34" s="93" t="s">
        <v>173</v>
      </c>
      <c r="B34" s="89" t="s">
        <v>77</v>
      </c>
      <c r="C34" s="89" t="s">
        <v>94</v>
      </c>
      <c r="D34" s="89" t="s">
        <v>114</v>
      </c>
      <c r="E34" s="89" t="s">
        <v>50</v>
      </c>
      <c r="F34" s="89" t="s">
        <v>79</v>
      </c>
      <c r="G34" s="90" t="s">
        <v>96</v>
      </c>
      <c r="H34" s="91" t="s">
        <v>67</v>
      </c>
      <c r="I34" s="87"/>
      <c r="J34" s="135"/>
      <c r="K34" s="136"/>
      <c r="L34" s="135">
        <f t="shared" si="0"/>
        <v>0</v>
      </c>
      <c r="M34" s="135"/>
      <c r="N34" s="135"/>
      <c r="O34" s="162" t="e">
        <f t="shared" si="1"/>
        <v>#DIV/0!</v>
      </c>
      <c r="P34" s="135">
        <f t="shared" si="2"/>
        <v>0</v>
      </c>
    </row>
    <row r="35" spans="1:16" ht="31.5" customHeight="1">
      <c r="A35" s="93" t="s">
        <v>173</v>
      </c>
      <c r="B35" s="89" t="s">
        <v>77</v>
      </c>
      <c r="C35" s="89" t="s">
        <v>94</v>
      </c>
      <c r="D35" s="89" t="s">
        <v>98</v>
      </c>
      <c r="E35" s="89" t="s">
        <v>50</v>
      </c>
      <c r="F35" s="89" t="s">
        <v>79</v>
      </c>
      <c r="G35" s="90" t="s">
        <v>96</v>
      </c>
      <c r="H35" s="91" t="s">
        <v>66</v>
      </c>
      <c r="I35" s="87">
        <v>2</v>
      </c>
      <c r="J35" s="135"/>
      <c r="K35" s="136">
        <f t="shared" si="3"/>
        <v>0</v>
      </c>
      <c r="L35" s="135">
        <f t="shared" si="0"/>
        <v>-2</v>
      </c>
      <c r="M35" s="135"/>
      <c r="N35" s="135"/>
      <c r="O35" s="162" t="e">
        <f t="shared" si="1"/>
        <v>#DIV/0!</v>
      </c>
      <c r="P35" s="135">
        <f t="shared" si="2"/>
        <v>0</v>
      </c>
    </row>
    <row r="36" spans="1:16" ht="18" customHeight="1">
      <c r="A36" s="93" t="s">
        <v>173</v>
      </c>
      <c r="B36" s="89" t="s">
        <v>75</v>
      </c>
      <c r="C36" s="89" t="s">
        <v>65</v>
      </c>
      <c r="D36" s="89" t="s">
        <v>78</v>
      </c>
      <c r="E36" s="89" t="s">
        <v>65</v>
      </c>
      <c r="F36" s="89" t="s">
        <v>79</v>
      </c>
      <c r="G36" s="90" t="s">
        <v>76</v>
      </c>
      <c r="H36" s="86" t="s">
        <v>18</v>
      </c>
      <c r="I36" s="87">
        <f>I37+I40+I41+I42+I39</f>
        <v>1772.13</v>
      </c>
      <c r="J36" s="87">
        <f>J37+J40+J41+J42+J39</f>
        <v>1369.33</v>
      </c>
      <c r="K36" s="136">
        <f t="shared" si="3"/>
        <v>77.2702905543047</v>
      </c>
      <c r="L36" s="135">
        <f t="shared" si="0"/>
        <v>-402.8000000000002</v>
      </c>
      <c r="M36" s="135">
        <f>M37+M40+M41</f>
        <v>1363.33</v>
      </c>
      <c r="N36" s="87">
        <f>N37+N40+N41+N42+N39</f>
        <v>1369.33</v>
      </c>
      <c r="O36" s="162">
        <f t="shared" si="1"/>
        <v>100.44009887554736</v>
      </c>
      <c r="P36" s="135">
        <f t="shared" si="2"/>
        <v>6</v>
      </c>
    </row>
    <row r="37" spans="1:16" ht="50.25" customHeight="1">
      <c r="A37" s="93" t="s">
        <v>173</v>
      </c>
      <c r="B37" s="89" t="s">
        <v>75</v>
      </c>
      <c r="C37" s="89" t="s">
        <v>39</v>
      </c>
      <c r="D37" s="89" t="s">
        <v>275</v>
      </c>
      <c r="E37" s="89" t="s">
        <v>50</v>
      </c>
      <c r="F37" s="89" t="s">
        <v>79</v>
      </c>
      <c r="G37" s="90" t="s">
        <v>99</v>
      </c>
      <c r="H37" s="91" t="s">
        <v>104</v>
      </c>
      <c r="I37" s="87">
        <v>907.2</v>
      </c>
      <c r="J37" s="135">
        <v>756</v>
      </c>
      <c r="K37" s="136">
        <f t="shared" si="3"/>
        <v>83.33333333333333</v>
      </c>
      <c r="L37" s="135">
        <f t="shared" si="0"/>
        <v>-151.20000000000005</v>
      </c>
      <c r="M37" s="135">
        <v>756</v>
      </c>
      <c r="N37" s="135">
        <f>J37</f>
        <v>756</v>
      </c>
      <c r="O37" s="162">
        <f t="shared" si="1"/>
        <v>100</v>
      </c>
      <c r="P37" s="135">
        <f t="shared" si="2"/>
        <v>0</v>
      </c>
    </row>
    <row r="38" spans="1:16" ht="14.25" customHeight="1" hidden="1">
      <c r="A38" s="93"/>
      <c r="B38" s="95"/>
      <c r="C38" s="95"/>
      <c r="D38" s="95"/>
      <c r="E38" s="95"/>
      <c r="F38" s="95"/>
      <c r="G38" s="96"/>
      <c r="H38" s="97"/>
      <c r="I38" s="87"/>
      <c r="J38" s="135"/>
      <c r="K38" s="136" t="e">
        <f t="shared" si="3"/>
        <v>#DIV/0!</v>
      </c>
      <c r="L38" s="135">
        <f t="shared" si="0"/>
        <v>0</v>
      </c>
      <c r="M38" s="135"/>
      <c r="N38" s="135"/>
      <c r="O38" s="162" t="e">
        <f t="shared" si="1"/>
        <v>#DIV/0!</v>
      </c>
      <c r="P38" s="135">
        <f t="shared" si="2"/>
        <v>0</v>
      </c>
    </row>
    <row r="39" spans="1:16" ht="23.25" customHeight="1">
      <c r="A39" s="93" t="s">
        <v>173</v>
      </c>
      <c r="B39" s="95" t="s">
        <v>75</v>
      </c>
      <c r="C39" s="95" t="s">
        <v>39</v>
      </c>
      <c r="D39" s="95" t="s">
        <v>274</v>
      </c>
      <c r="E39" s="95" t="s">
        <v>50</v>
      </c>
      <c r="F39" s="95" t="s">
        <v>79</v>
      </c>
      <c r="G39" s="96" t="s">
        <v>99</v>
      </c>
      <c r="H39" s="91" t="s">
        <v>108</v>
      </c>
      <c r="I39" s="98">
        <v>0</v>
      </c>
      <c r="J39" s="135"/>
      <c r="K39" s="136" t="e">
        <f t="shared" si="3"/>
        <v>#DIV/0!</v>
      </c>
      <c r="L39" s="135">
        <f t="shared" si="0"/>
        <v>0</v>
      </c>
      <c r="M39" s="135"/>
      <c r="N39" s="135"/>
      <c r="O39" s="162" t="e">
        <f t="shared" si="1"/>
        <v>#DIV/0!</v>
      </c>
      <c r="P39" s="135">
        <f t="shared" si="2"/>
        <v>0</v>
      </c>
    </row>
    <row r="40" spans="1:16" ht="71.25" customHeight="1">
      <c r="A40" s="93" t="s">
        <v>173</v>
      </c>
      <c r="B40" s="95" t="s">
        <v>75</v>
      </c>
      <c r="C40" s="95" t="s">
        <v>39</v>
      </c>
      <c r="D40" s="95" t="s">
        <v>276</v>
      </c>
      <c r="E40" s="95" t="s">
        <v>50</v>
      </c>
      <c r="F40" s="95" t="s">
        <v>79</v>
      </c>
      <c r="G40" s="96" t="s">
        <v>99</v>
      </c>
      <c r="H40" s="91" t="s">
        <v>109</v>
      </c>
      <c r="I40" s="87">
        <v>46.4</v>
      </c>
      <c r="J40" s="135">
        <v>34.8</v>
      </c>
      <c r="K40" s="136">
        <f t="shared" si="3"/>
        <v>75</v>
      </c>
      <c r="L40" s="135">
        <f t="shared" si="0"/>
        <v>-11.600000000000001</v>
      </c>
      <c r="M40" s="135">
        <v>34.8</v>
      </c>
      <c r="N40" s="135">
        <f>J40</f>
        <v>34.8</v>
      </c>
      <c r="O40" s="162">
        <f t="shared" si="1"/>
        <v>100</v>
      </c>
      <c r="P40" s="135">
        <f t="shared" si="2"/>
        <v>0</v>
      </c>
    </row>
    <row r="41" spans="1:16" ht="33.75" customHeight="1">
      <c r="A41" s="93" t="s">
        <v>173</v>
      </c>
      <c r="B41" s="95" t="s">
        <v>75</v>
      </c>
      <c r="C41" s="95" t="s">
        <v>39</v>
      </c>
      <c r="D41" s="95" t="s">
        <v>277</v>
      </c>
      <c r="E41" s="95" t="s">
        <v>50</v>
      </c>
      <c r="F41" s="95" t="s">
        <v>79</v>
      </c>
      <c r="G41" s="96" t="s">
        <v>99</v>
      </c>
      <c r="H41" s="91" t="s">
        <v>110</v>
      </c>
      <c r="I41" s="87">
        <v>812.53</v>
      </c>
      <c r="J41" s="135">
        <v>572.53</v>
      </c>
      <c r="K41" s="136">
        <f>J41/I41*100</f>
        <v>70.46262907215734</v>
      </c>
      <c r="L41" s="135">
        <f t="shared" si="0"/>
        <v>-240</v>
      </c>
      <c r="M41" s="135">
        <v>572.53</v>
      </c>
      <c r="N41" s="135">
        <f>J41</f>
        <v>572.53</v>
      </c>
      <c r="O41" s="162">
        <f t="shared" si="1"/>
        <v>100</v>
      </c>
      <c r="P41" s="135">
        <f t="shared" si="2"/>
        <v>0</v>
      </c>
    </row>
    <row r="42" spans="1:16" ht="39" customHeight="1">
      <c r="A42" s="93" t="s">
        <v>173</v>
      </c>
      <c r="B42" s="89" t="s">
        <v>75</v>
      </c>
      <c r="C42" s="89" t="s">
        <v>37</v>
      </c>
      <c r="D42" s="89" t="s">
        <v>95</v>
      </c>
      <c r="E42" s="89" t="s">
        <v>50</v>
      </c>
      <c r="F42" s="89" t="s">
        <v>79</v>
      </c>
      <c r="G42" s="90" t="s">
        <v>96</v>
      </c>
      <c r="H42" s="91" t="s">
        <v>184</v>
      </c>
      <c r="I42" s="87">
        <v>6</v>
      </c>
      <c r="J42" s="135">
        <v>6</v>
      </c>
      <c r="K42" s="136">
        <f t="shared" si="3"/>
        <v>100</v>
      </c>
      <c r="L42" s="135">
        <v>6</v>
      </c>
      <c r="M42" s="135"/>
      <c r="N42" s="135">
        <f>J42</f>
        <v>6</v>
      </c>
      <c r="O42" s="162" t="e">
        <f t="shared" si="1"/>
        <v>#DIV/0!</v>
      </c>
      <c r="P42" s="135">
        <f t="shared" si="2"/>
        <v>6</v>
      </c>
    </row>
    <row r="43" spans="1:16" ht="18" customHeight="1" hidden="1">
      <c r="A43" s="99"/>
      <c r="B43" s="100"/>
      <c r="C43" s="100"/>
      <c r="D43" s="100"/>
      <c r="E43" s="100"/>
      <c r="F43" s="100"/>
      <c r="G43" s="100"/>
      <c r="H43" s="91"/>
      <c r="I43" s="87"/>
      <c r="J43" s="135"/>
      <c r="K43" s="136" t="e">
        <f t="shared" si="3"/>
        <v>#DIV/0!</v>
      </c>
      <c r="L43" s="135">
        <f t="shared" si="0"/>
        <v>0</v>
      </c>
      <c r="M43" s="135"/>
      <c r="N43" s="135"/>
      <c r="O43" s="162" t="e">
        <f t="shared" si="1"/>
        <v>#DIV/0!</v>
      </c>
      <c r="P43" s="135">
        <f t="shared" si="2"/>
        <v>0</v>
      </c>
    </row>
    <row r="44" spans="1:16" ht="29.25" customHeight="1" hidden="1">
      <c r="A44" s="99"/>
      <c r="B44" s="100"/>
      <c r="C44" s="100"/>
      <c r="D44" s="100"/>
      <c r="E44" s="100"/>
      <c r="F44" s="100"/>
      <c r="G44" s="100"/>
      <c r="H44" s="91"/>
      <c r="I44" s="87"/>
      <c r="J44" s="135"/>
      <c r="K44" s="136" t="e">
        <f t="shared" si="3"/>
        <v>#DIV/0!</v>
      </c>
      <c r="L44" s="135">
        <f t="shared" si="0"/>
        <v>0</v>
      </c>
      <c r="M44" s="135"/>
      <c r="N44" s="135"/>
      <c r="O44" s="162" t="e">
        <f t="shared" si="1"/>
        <v>#DIV/0!</v>
      </c>
      <c r="P44" s="135">
        <f t="shared" si="2"/>
        <v>0</v>
      </c>
    </row>
    <row r="45" spans="1:16" ht="18.75" customHeight="1">
      <c r="A45" s="93" t="s">
        <v>76</v>
      </c>
      <c r="B45" s="89" t="s">
        <v>263</v>
      </c>
      <c r="C45" s="89" t="s">
        <v>65</v>
      </c>
      <c r="D45" s="89" t="s">
        <v>78</v>
      </c>
      <c r="E45" s="89" t="s">
        <v>65</v>
      </c>
      <c r="F45" s="89" t="s">
        <v>79</v>
      </c>
      <c r="G45" s="90" t="s">
        <v>76</v>
      </c>
      <c r="H45" s="86" t="s">
        <v>100</v>
      </c>
      <c r="I45" s="87">
        <f>I10+I36</f>
        <v>2279.53</v>
      </c>
      <c r="J45" s="87">
        <f>J10+J36</f>
        <v>1865.4099999999999</v>
      </c>
      <c r="K45" s="136">
        <f>J45/I45*100</f>
        <v>81.83309717354015</v>
      </c>
      <c r="L45" s="135">
        <f t="shared" si="0"/>
        <v>-414.12000000000035</v>
      </c>
      <c r="M45" s="135">
        <f>M36+M10</f>
        <v>1807.9899999999998</v>
      </c>
      <c r="N45" s="215">
        <f>N10+N36</f>
        <v>1865.4099999999999</v>
      </c>
      <c r="O45" s="162">
        <f t="shared" si="1"/>
        <v>103.17590252158475</v>
      </c>
      <c r="P45" s="135">
        <f t="shared" si="2"/>
        <v>57.42000000000007</v>
      </c>
    </row>
    <row r="46" spans="1:16" ht="15.75">
      <c r="A46" s="87"/>
      <c r="B46" s="87"/>
      <c r="C46" s="87"/>
      <c r="D46" s="101"/>
      <c r="E46" s="87"/>
      <c r="F46" s="87"/>
      <c r="G46" s="87"/>
      <c r="H46" s="91" t="s">
        <v>278</v>
      </c>
      <c r="I46" s="87">
        <v>-46</v>
      </c>
      <c r="J46" s="135"/>
      <c r="K46" s="135"/>
      <c r="L46" s="135"/>
      <c r="M46" s="135"/>
      <c r="N46" s="135"/>
      <c r="O46" s="135"/>
      <c r="P46" s="135"/>
    </row>
    <row r="47" spans="1:9" ht="12.75">
      <c r="A47" s="227"/>
      <c r="B47" s="227"/>
      <c r="C47" s="227"/>
      <c r="D47" s="227"/>
      <c r="E47" s="227"/>
      <c r="F47" s="227"/>
      <c r="G47" s="227"/>
      <c r="H47" s="227"/>
      <c r="I47" s="227"/>
    </row>
    <row r="48" spans="1:9" ht="12.75">
      <c r="A48" s="227"/>
      <c r="B48" s="227"/>
      <c r="C48" s="227"/>
      <c r="D48" s="227"/>
      <c r="E48" s="227"/>
      <c r="F48" s="227"/>
      <c r="G48" s="227"/>
      <c r="H48" s="227"/>
      <c r="I48" s="227"/>
    </row>
    <row r="49" spans="1:9" ht="12.75">
      <c r="A49" s="227"/>
      <c r="B49" s="227"/>
      <c r="C49" s="227"/>
      <c r="D49" s="227"/>
      <c r="E49" s="227"/>
      <c r="F49" s="227"/>
      <c r="G49" s="227"/>
      <c r="H49" s="227"/>
      <c r="I49" s="227"/>
    </row>
    <row r="50" spans="1:9" ht="12" hidden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ht="6" customHeight="1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ht="12">
      <c r="A53" s="226"/>
      <c r="B53" s="229"/>
      <c r="C53" s="229"/>
      <c r="D53" s="229"/>
      <c r="E53" s="229"/>
      <c r="F53" s="229"/>
      <c r="G53" s="229"/>
      <c r="H53" s="19"/>
      <c r="I53" s="20"/>
    </row>
    <row r="54" spans="1:9" ht="107.25" customHeight="1">
      <c r="A54" s="21"/>
      <c r="B54" s="21"/>
      <c r="C54" s="21"/>
      <c r="D54" s="22"/>
      <c r="E54" s="21"/>
      <c r="F54" s="21"/>
      <c r="G54" s="22"/>
      <c r="H54" s="19"/>
      <c r="I54" s="23"/>
    </row>
    <row r="55" spans="1:9" ht="12">
      <c r="A55" s="226"/>
      <c r="B55" s="226"/>
      <c r="C55" s="226"/>
      <c r="D55" s="226"/>
      <c r="E55" s="226"/>
      <c r="F55" s="226"/>
      <c r="G55" s="226"/>
      <c r="H55" s="24"/>
      <c r="I55" s="25"/>
    </row>
    <row r="56" spans="1:9" ht="12">
      <c r="A56" s="11"/>
      <c r="B56" s="11"/>
      <c r="C56" s="11"/>
      <c r="D56" s="11"/>
      <c r="E56" s="11"/>
      <c r="F56" s="11"/>
      <c r="G56" s="11"/>
      <c r="H56" s="26"/>
      <c r="I56" s="18"/>
    </row>
    <row r="57" spans="1:9" ht="12">
      <c r="A57" s="11"/>
      <c r="B57" s="11"/>
      <c r="C57" s="11"/>
      <c r="D57" s="11"/>
      <c r="E57" s="11"/>
      <c r="F57" s="11"/>
      <c r="G57" s="11"/>
      <c r="H57" s="27"/>
      <c r="I57" s="18"/>
    </row>
    <row r="58" spans="1:9" ht="12">
      <c r="A58" s="11"/>
      <c r="B58" s="11"/>
      <c r="C58" s="11"/>
      <c r="D58" s="11"/>
      <c r="E58" s="11"/>
      <c r="F58" s="11"/>
      <c r="G58" s="11"/>
      <c r="H58" s="26"/>
      <c r="I58" s="18"/>
    </row>
    <row r="59" spans="1:9" ht="12">
      <c r="A59" s="11"/>
      <c r="B59" s="11"/>
      <c r="C59" s="11"/>
      <c r="D59" s="11"/>
      <c r="E59" s="11"/>
      <c r="F59" s="11"/>
      <c r="G59" s="11"/>
      <c r="H59" s="27"/>
      <c r="I59" s="18"/>
    </row>
    <row r="60" spans="1:9" ht="12">
      <c r="A60" s="11"/>
      <c r="B60" s="11"/>
      <c r="C60" s="11"/>
      <c r="D60" s="11"/>
      <c r="E60" s="11"/>
      <c r="F60" s="11"/>
      <c r="G60" s="11"/>
      <c r="H60" s="27"/>
      <c r="I60" s="18"/>
    </row>
    <row r="61" spans="1:9" ht="12">
      <c r="A61" s="11"/>
      <c r="B61" s="11"/>
      <c r="C61" s="11"/>
      <c r="D61" s="11"/>
      <c r="E61" s="11"/>
      <c r="F61" s="11"/>
      <c r="G61" s="11"/>
      <c r="H61" s="26"/>
      <c r="I61" s="18"/>
    </row>
    <row r="62" spans="1:9" ht="12">
      <c r="A62" s="11"/>
      <c r="B62" s="11"/>
      <c r="C62" s="11"/>
      <c r="D62" s="12"/>
      <c r="E62" s="11"/>
      <c r="F62" s="11"/>
      <c r="G62" s="11"/>
      <c r="H62" s="27"/>
      <c r="I62" s="18"/>
    </row>
    <row r="63" spans="1:9" ht="12">
      <c r="A63" s="11"/>
      <c r="B63" s="11"/>
      <c r="C63" s="11"/>
      <c r="D63" s="12"/>
      <c r="E63" s="11"/>
      <c r="F63" s="11"/>
      <c r="G63" s="11"/>
      <c r="H63" s="26"/>
      <c r="I63" s="18"/>
    </row>
    <row r="64" spans="1:9" ht="12">
      <c r="A64" s="11"/>
      <c r="B64" s="11"/>
      <c r="C64" s="11"/>
      <c r="D64" s="12"/>
      <c r="E64" s="11"/>
      <c r="F64" s="11"/>
      <c r="G64" s="11"/>
      <c r="H64" s="28"/>
      <c r="I64" s="18"/>
    </row>
    <row r="65" spans="1:9" ht="12">
      <c r="A65" s="11"/>
      <c r="B65" s="11"/>
      <c r="C65" s="11"/>
      <c r="D65" s="12"/>
      <c r="E65" s="11"/>
      <c r="F65" s="11"/>
      <c r="G65" s="11"/>
      <c r="H65" s="26"/>
      <c r="I65" s="18"/>
    </row>
    <row r="66" spans="1:9" ht="12">
      <c r="A66" s="11"/>
      <c r="B66" s="11"/>
      <c r="C66" s="11"/>
      <c r="D66" s="12"/>
      <c r="E66" s="11"/>
      <c r="F66" s="11"/>
      <c r="G66" s="11"/>
      <c r="H66" s="28"/>
      <c r="I66" s="18"/>
    </row>
    <row r="67" spans="1:9" ht="12" hidden="1">
      <c r="A67" s="11"/>
      <c r="B67" s="11"/>
      <c r="C67" s="11"/>
      <c r="D67" s="12"/>
      <c r="E67" s="11"/>
      <c r="F67" s="11"/>
      <c r="G67" s="11"/>
      <c r="H67" s="28"/>
      <c r="I67" s="18"/>
    </row>
    <row r="68" spans="1:9" ht="12" hidden="1">
      <c r="A68" s="11"/>
      <c r="B68" s="11"/>
      <c r="C68" s="11"/>
      <c r="D68" s="12"/>
      <c r="E68" s="11"/>
      <c r="F68" s="11"/>
      <c r="G68" s="11"/>
      <c r="H68" s="27"/>
      <c r="I68" s="18"/>
    </row>
    <row r="69" spans="1:9" ht="12" hidden="1">
      <c r="A69" s="11"/>
      <c r="B69" s="11"/>
      <c r="C69" s="11"/>
      <c r="D69" s="12"/>
      <c r="E69" s="11"/>
      <c r="F69" s="11"/>
      <c r="G69" s="11"/>
      <c r="H69" s="26"/>
      <c r="I69" s="18"/>
    </row>
    <row r="70" spans="1:9" ht="12" hidden="1">
      <c r="A70" s="11"/>
      <c r="B70" s="11"/>
      <c r="C70" s="11"/>
      <c r="D70" s="12"/>
      <c r="E70" s="11"/>
      <c r="F70" s="11"/>
      <c r="G70" s="11"/>
      <c r="H70" s="29"/>
      <c r="I70" s="18"/>
    </row>
    <row r="71" spans="1:9" ht="12" hidden="1">
      <c r="A71" s="11"/>
      <c r="B71" s="11"/>
      <c r="C71" s="11"/>
      <c r="D71" s="12"/>
      <c r="E71" s="11"/>
      <c r="F71" s="11"/>
      <c r="G71" s="11"/>
      <c r="H71" s="28"/>
      <c r="I71" s="18"/>
    </row>
    <row r="72" spans="1:9" ht="12">
      <c r="A72" s="11"/>
      <c r="B72" s="11"/>
      <c r="C72" s="11"/>
      <c r="D72" s="12"/>
      <c r="E72" s="11"/>
      <c r="F72" s="11"/>
      <c r="G72" s="11"/>
      <c r="H72" s="28"/>
      <c r="I72" s="18"/>
    </row>
    <row r="73" spans="1:9" ht="12">
      <c r="A73" s="11"/>
      <c r="B73" s="11"/>
      <c r="C73" s="11"/>
      <c r="D73" s="12"/>
      <c r="E73" s="11"/>
      <c r="F73" s="11"/>
      <c r="G73" s="11"/>
      <c r="H73" s="27"/>
      <c r="I73" s="18"/>
    </row>
    <row r="74" spans="1:9" ht="12">
      <c r="A74" s="11"/>
      <c r="B74" s="11"/>
      <c r="C74" s="11"/>
      <c r="D74" s="12"/>
      <c r="E74" s="11"/>
      <c r="F74" s="11"/>
      <c r="G74" s="11"/>
      <c r="H74" s="27"/>
      <c r="I74" s="18"/>
    </row>
    <row r="75" spans="1:9" ht="12">
      <c r="A75" s="11"/>
      <c r="B75" s="11"/>
      <c r="C75" s="11"/>
      <c r="D75" s="12"/>
      <c r="E75" s="11"/>
      <c r="F75" s="11"/>
      <c r="G75" s="11"/>
      <c r="H75" s="28"/>
      <c r="I75" s="18"/>
    </row>
    <row r="76" spans="1:9" ht="12" hidden="1">
      <c r="A76" s="11"/>
      <c r="B76" s="11"/>
      <c r="C76" s="11"/>
      <c r="D76" s="12"/>
      <c r="E76" s="11"/>
      <c r="F76" s="11"/>
      <c r="G76" s="11"/>
      <c r="H76" s="27"/>
      <c r="I76" s="18"/>
    </row>
    <row r="77" spans="1:9" ht="83.25" customHeight="1" hidden="1">
      <c r="A77" s="11"/>
      <c r="B77" s="11"/>
      <c r="C77" s="11"/>
      <c r="D77" s="12"/>
      <c r="E77" s="11"/>
      <c r="F77" s="11"/>
      <c r="G77" s="11"/>
      <c r="H77" s="28"/>
      <c r="I77" s="18"/>
    </row>
    <row r="78" spans="1:9" ht="12" hidden="1">
      <c r="A78" s="11"/>
      <c r="B78" s="11"/>
      <c r="C78" s="11"/>
      <c r="D78" s="12"/>
      <c r="E78" s="11"/>
      <c r="F78" s="11"/>
      <c r="G78" s="11"/>
      <c r="H78" s="28"/>
      <c r="I78" s="18"/>
    </row>
    <row r="79" spans="1:9" ht="12" hidden="1">
      <c r="A79" s="11"/>
      <c r="B79" s="11"/>
      <c r="C79" s="11"/>
      <c r="D79" s="12"/>
      <c r="E79" s="11"/>
      <c r="F79" s="11"/>
      <c r="G79" s="11"/>
      <c r="H79" s="28"/>
      <c r="I79" s="18"/>
    </row>
    <row r="80" spans="1:9" ht="12">
      <c r="A80" s="11"/>
      <c r="B80" s="11"/>
      <c r="C80" s="11"/>
      <c r="D80" s="12"/>
      <c r="E80" s="11"/>
      <c r="F80" s="11"/>
      <c r="G80" s="11"/>
      <c r="H80" s="27"/>
      <c r="I80" s="18"/>
    </row>
    <row r="81" spans="1:9" ht="12">
      <c r="A81" s="11"/>
      <c r="B81" s="11"/>
      <c r="C81" s="11"/>
      <c r="D81" s="12"/>
      <c r="E81" s="11"/>
      <c r="F81" s="11"/>
      <c r="G81" s="11"/>
      <c r="H81" s="26"/>
      <c r="I81" s="18"/>
    </row>
    <row r="82" spans="1:9" ht="12">
      <c r="A82" s="11"/>
      <c r="B82" s="11"/>
      <c r="C82" s="11"/>
      <c r="D82" s="12"/>
      <c r="E82" s="11"/>
      <c r="F82" s="11"/>
      <c r="G82" s="11"/>
      <c r="H82" s="28"/>
      <c r="I82" s="18"/>
    </row>
    <row r="83" spans="1:9" ht="12">
      <c r="A83" s="11"/>
      <c r="B83" s="11"/>
      <c r="C83" s="11"/>
      <c r="D83" s="12"/>
      <c r="E83" s="11"/>
      <c r="F83" s="11"/>
      <c r="G83" s="11"/>
      <c r="H83" s="26"/>
      <c r="I83" s="18"/>
    </row>
    <row r="84" spans="1:9" ht="12">
      <c r="A84" s="11"/>
      <c r="B84" s="11"/>
      <c r="C84" s="11"/>
      <c r="D84" s="12"/>
      <c r="E84" s="11"/>
      <c r="F84" s="11"/>
      <c r="G84" s="11"/>
      <c r="H84" s="28"/>
      <c r="I84" s="18"/>
    </row>
    <row r="85" spans="1:9" ht="12">
      <c r="A85" s="11"/>
      <c r="B85" s="11"/>
      <c r="C85" s="11"/>
      <c r="D85" s="12"/>
      <c r="E85" s="11"/>
      <c r="F85" s="11"/>
      <c r="G85" s="11"/>
      <c r="H85" s="28"/>
      <c r="I85" s="18"/>
    </row>
    <row r="86" spans="1:9" ht="12">
      <c r="A86" s="11"/>
      <c r="B86" s="11"/>
      <c r="C86" s="11"/>
      <c r="D86" s="12"/>
      <c r="E86" s="11"/>
      <c r="F86" s="11"/>
      <c r="G86" s="11"/>
      <c r="H86" s="28"/>
      <c r="I86" s="18"/>
    </row>
    <row r="87" spans="1:9" ht="12">
      <c r="A87" s="11"/>
      <c r="B87" s="11"/>
      <c r="C87" s="11"/>
      <c r="D87" s="12"/>
      <c r="E87" s="11"/>
      <c r="F87" s="11"/>
      <c r="G87" s="11"/>
      <c r="H87" s="28"/>
      <c r="I87" s="18"/>
    </row>
    <row r="88" spans="1:9" ht="0.75" customHeight="1">
      <c r="A88" s="11"/>
      <c r="B88" s="11"/>
      <c r="C88" s="11"/>
      <c r="D88" s="12"/>
      <c r="E88" s="11"/>
      <c r="F88" s="11"/>
      <c r="G88" s="11"/>
      <c r="H88" s="28"/>
      <c r="I88" s="18"/>
    </row>
    <row r="89" spans="1:9" ht="12" hidden="1">
      <c r="A89" s="11"/>
      <c r="B89" s="11"/>
      <c r="C89" s="11"/>
      <c r="D89" s="12"/>
      <c r="E89" s="11"/>
      <c r="F89" s="11"/>
      <c r="G89" s="11"/>
      <c r="H89" s="28"/>
      <c r="I89" s="18"/>
    </row>
    <row r="90" spans="1:9" ht="12">
      <c r="A90" s="11"/>
      <c r="B90" s="11"/>
      <c r="C90" s="11"/>
      <c r="D90" s="12"/>
      <c r="E90" s="11"/>
      <c r="F90" s="11"/>
      <c r="G90" s="11"/>
      <c r="H90" s="26"/>
      <c r="I90" s="18"/>
    </row>
    <row r="91" spans="1:9" ht="12">
      <c r="A91" s="13"/>
      <c r="B91" s="13"/>
      <c r="C91" s="13"/>
      <c r="D91" s="12"/>
      <c r="E91" s="13"/>
      <c r="F91" s="13"/>
      <c r="G91" s="13"/>
      <c r="H91" s="27"/>
      <c r="I91" s="18"/>
    </row>
    <row r="92" spans="1:9" ht="12">
      <c r="A92" s="13"/>
      <c r="B92" s="13"/>
      <c r="C92" s="13"/>
      <c r="D92" s="12"/>
      <c r="E92" s="13"/>
      <c r="F92" s="13"/>
      <c r="G92" s="13"/>
      <c r="H92" s="27"/>
      <c r="I92" s="18"/>
    </row>
  </sheetData>
  <sheetProtection/>
  <mergeCells count="12">
    <mergeCell ref="A1:I1"/>
    <mergeCell ref="A5:I6"/>
    <mergeCell ref="A7:G7"/>
    <mergeCell ref="A9:G9"/>
    <mergeCell ref="A2:I2"/>
    <mergeCell ref="A3:I3"/>
    <mergeCell ref="A55:G55"/>
    <mergeCell ref="A47:I47"/>
    <mergeCell ref="A48:I48"/>
    <mergeCell ref="A49:I49"/>
    <mergeCell ref="A51:I52"/>
    <mergeCell ref="A53:G5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8.625" style="5" customWidth="1"/>
    <col min="4" max="4" width="12.875" style="2" customWidth="1"/>
    <col min="5" max="5" width="0.12890625" style="2" customWidth="1"/>
    <col min="6" max="6" width="10.00390625" style="2" customWidth="1"/>
    <col min="7" max="7" width="9.125" style="2" customWidth="1"/>
    <col min="8" max="8" width="11.25390625" style="2" customWidth="1"/>
    <col min="9" max="9" width="9.875" style="2" customWidth="1"/>
    <col min="10" max="10" width="10.125" style="2" customWidth="1"/>
    <col min="11" max="11" width="6.875" style="2" customWidth="1"/>
    <col min="12" max="12" width="10.625" style="2" customWidth="1"/>
    <col min="13" max="14" width="9.875" style="2" customWidth="1"/>
    <col min="15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41" t="s">
        <v>285</v>
      </c>
      <c r="C2" s="241"/>
      <c r="D2" s="241"/>
      <c r="E2" s="75"/>
      <c r="F2" s="75"/>
      <c r="G2" s="75"/>
      <c r="H2" s="75"/>
      <c r="I2" s="75"/>
    </row>
    <row r="3" spans="1:9" s="3" customFormat="1" ht="10.5" customHeight="1">
      <c r="A3" s="75"/>
      <c r="B3" s="241" t="s">
        <v>182</v>
      </c>
      <c r="C3" s="241"/>
      <c r="D3" s="241"/>
      <c r="E3" s="75"/>
      <c r="F3" s="75"/>
      <c r="G3" s="75"/>
      <c r="H3" s="75"/>
      <c r="I3" s="75"/>
    </row>
    <row r="4" spans="1:9" s="3" customFormat="1" ht="10.5" customHeight="1">
      <c r="A4" s="1"/>
      <c r="B4" s="241" t="s">
        <v>11</v>
      </c>
      <c r="C4" s="241"/>
      <c r="D4" s="241"/>
      <c r="E4" s="75"/>
      <c r="F4" s="75"/>
      <c r="G4" s="75"/>
      <c r="H4" s="75"/>
      <c r="I4" s="75"/>
    </row>
    <row r="5" spans="1:9" s="3" customFormat="1" ht="10.5" customHeight="1">
      <c r="A5" s="1"/>
      <c r="B5" s="242" t="s">
        <v>321</v>
      </c>
      <c r="C5" s="242"/>
      <c r="D5" s="242"/>
      <c r="E5" s="75" t="s">
        <v>192</v>
      </c>
      <c r="F5" s="76" t="s">
        <v>195</v>
      </c>
      <c r="G5" s="76"/>
      <c r="H5" s="76"/>
      <c r="I5" s="76"/>
    </row>
    <row r="6" spans="1:4" s="3" customFormat="1" ht="67.5" customHeight="1">
      <c r="A6" s="243" t="s">
        <v>300</v>
      </c>
      <c r="B6" s="243"/>
      <c r="C6" s="243"/>
      <c r="D6" s="243"/>
    </row>
    <row r="7" s="3" customFormat="1" ht="10.5" customHeight="1" thickBot="1">
      <c r="A7" s="1"/>
    </row>
    <row r="8" spans="1:14" ht="10.5" customHeight="1">
      <c r="A8" s="250" t="s">
        <v>20</v>
      </c>
      <c r="B8" s="245" t="s">
        <v>200</v>
      </c>
      <c r="C8" s="248" t="s">
        <v>22</v>
      </c>
      <c r="D8" s="244" t="s">
        <v>269</v>
      </c>
      <c r="E8" s="6"/>
      <c r="F8" s="240" t="s">
        <v>307</v>
      </c>
      <c r="G8" s="240" t="s">
        <v>281</v>
      </c>
      <c r="H8" s="240" t="s">
        <v>308</v>
      </c>
      <c r="I8" s="240" t="s">
        <v>279</v>
      </c>
      <c r="J8" s="240" t="s">
        <v>280</v>
      </c>
      <c r="K8" s="240" t="s">
        <v>282</v>
      </c>
      <c r="L8" s="240" t="s">
        <v>309</v>
      </c>
      <c r="M8" s="240" t="s">
        <v>308</v>
      </c>
      <c r="N8" s="240" t="s">
        <v>279</v>
      </c>
    </row>
    <row r="9" spans="1:14" ht="10.5" customHeight="1">
      <c r="A9" s="251"/>
      <c r="B9" s="246"/>
      <c r="C9" s="244"/>
      <c r="D9" s="244"/>
      <c r="E9" s="6"/>
      <c r="F9" s="240"/>
      <c r="G9" s="240"/>
      <c r="H9" s="240"/>
      <c r="I9" s="240"/>
      <c r="J9" s="240"/>
      <c r="K9" s="240"/>
      <c r="L9" s="240"/>
      <c r="M9" s="240"/>
      <c r="N9" s="240"/>
    </row>
    <row r="10" spans="1:14" ht="10.5" customHeight="1">
      <c r="A10" s="251"/>
      <c r="B10" s="246"/>
      <c r="C10" s="244"/>
      <c r="D10" s="244"/>
      <c r="E10" s="6"/>
      <c r="F10" s="240"/>
      <c r="G10" s="240"/>
      <c r="H10" s="240"/>
      <c r="I10" s="240"/>
      <c r="J10" s="240"/>
      <c r="K10" s="240"/>
      <c r="L10" s="240"/>
      <c r="M10" s="240"/>
      <c r="N10" s="240"/>
    </row>
    <row r="11" spans="1:14" ht="10.5" customHeight="1" thickBot="1">
      <c r="A11" s="252"/>
      <c r="B11" s="247"/>
      <c r="C11" s="249"/>
      <c r="D11" s="244"/>
      <c r="E11" s="6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14" ht="16.5" customHeight="1">
      <c r="A12" s="102" t="s">
        <v>23</v>
      </c>
      <c r="B12" s="103" t="s">
        <v>197</v>
      </c>
      <c r="C12" s="104"/>
      <c r="D12" s="105">
        <f>D13+D14+D15+D16+D17</f>
        <v>1012.65</v>
      </c>
      <c r="F12" s="137">
        <f>F13+F14+F17</f>
        <v>804.8199999999999</v>
      </c>
      <c r="G12" s="157">
        <f>F12/D12*100</f>
        <v>79.47662074754356</v>
      </c>
      <c r="H12" s="137">
        <f>H13+H14+H17</f>
        <v>804.8199999999999</v>
      </c>
      <c r="I12" s="157">
        <f>H12/D12*100</f>
        <v>79.47662074754356</v>
      </c>
      <c r="J12" s="158">
        <f>H12-D12</f>
        <v>-207.83000000000004</v>
      </c>
      <c r="K12" s="131"/>
      <c r="L12" s="137">
        <f>L13+L14+L17</f>
        <v>804.8199999999999</v>
      </c>
      <c r="M12" s="137">
        <f>M13+M14+M17</f>
        <v>804.8199999999999</v>
      </c>
      <c r="N12" s="131">
        <f>M12/L12*100</f>
        <v>100</v>
      </c>
    </row>
    <row r="13" spans="1:14" ht="36" customHeight="1">
      <c r="A13" s="130" t="s">
        <v>264</v>
      </c>
      <c r="B13" s="106" t="s">
        <v>197</v>
      </c>
      <c r="C13" s="106" t="s">
        <v>135</v>
      </c>
      <c r="D13" s="107">
        <v>281.1</v>
      </c>
      <c r="F13" s="131">
        <v>230.8</v>
      </c>
      <c r="G13" s="155">
        <f aca="true" t="shared" si="0" ref="G13:G47">F13/D13*100</f>
        <v>82.10601209533974</v>
      </c>
      <c r="H13" s="131">
        <v>230.8</v>
      </c>
      <c r="I13" s="155">
        <f aca="true" t="shared" si="1" ref="I13:I47">H13/D13*100</f>
        <v>82.10601209533974</v>
      </c>
      <c r="J13" s="156">
        <f aca="true" t="shared" si="2" ref="J13:J47">H13-D13</f>
        <v>-50.30000000000001</v>
      </c>
      <c r="K13" s="131"/>
      <c r="L13" s="131">
        <f>H13</f>
        <v>230.8</v>
      </c>
      <c r="M13" s="131">
        <f>H13</f>
        <v>230.8</v>
      </c>
      <c r="N13" s="131">
        <f aca="true" t="shared" si="3" ref="N13:N47">M13/L13*100</f>
        <v>100</v>
      </c>
    </row>
    <row r="14" spans="1:14" ht="45.75" customHeight="1">
      <c r="A14" s="134" t="s">
        <v>215</v>
      </c>
      <c r="B14" s="108" t="s">
        <v>197</v>
      </c>
      <c r="C14" s="108" t="s">
        <v>141</v>
      </c>
      <c r="D14" s="109">
        <v>730.05</v>
      </c>
      <c r="F14" s="131">
        <v>572.52</v>
      </c>
      <c r="G14" s="155">
        <f t="shared" si="0"/>
        <v>78.42202588863778</v>
      </c>
      <c r="H14" s="131">
        <f>F14</f>
        <v>572.52</v>
      </c>
      <c r="I14" s="155">
        <f t="shared" si="1"/>
        <v>78.42202588863778</v>
      </c>
      <c r="J14" s="156">
        <f t="shared" si="2"/>
        <v>-157.52999999999997</v>
      </c>
      <c r="K14" s="131"/>
      <c r="L14" s="131">
        <f>H14</f>
        <v>572.52</v>
      </c>
      <c r="M14" s="131">
        <f>H14</f>
        <v>572.52</v>
      </c>
      <c r="N14" s="131">
        <f t="shared" si="3"/>
        <v>100</v>
      </c>
    </row>
    <row r="15" spans="1:14" ht="27.75" customHeight="1">
      <c r="A15" s="110" t="s">
        <v>25</v>
      </c>
      <c r="B15" s="111" t="s">
        <v>197</v>
      </c>
      <c r="C15" s="111" t="s">
        <v>148</v>
      </c>
      <c r="D15" s="112"/>
      <c r="F15" s="131"/>
      <c r="G15" s="155" t="e">
        <f t="shared" si="0"/>
        <v>#DIV/0!</v>
      </c>
      <c r="H15" s="131"/>
      <c r="I15" s="155" t="e">
        <f t="shared" si="1"/>
        <v>#DIV/0!</v>
      </c>
      <c r="J15" s="156">
        <f t="shared" si="2"/>
        <v>0</v>
      </c>
      <c r="K15" s="131"/>
      <c r="L15" s="131"/>
      <c r="M15" s="131"/>
      <c r="N15" s="131" t="e">
        <f t="shared" si="3"/>
        <v>#DIV/0!</v>
      </c>
    </row>
    <row r="16" spans="1:14" ht="15.75" customHeight="1">
      <c r="A16" s="113" t="s">
        <v>26</v>
      </c>
      <c r="B16" s="111" t="s">
        <v>197</v>
      </c>
      <c r="C16" s="111" t="s">
        <v>151</v>
      </c>
      <c r="D16" s="112"/>
      <c r="F16" s="131"/>
      <c r="G16" s="155" t="e">
        <f t="shared" si="0"/>
        <v>#DIV/0!</v>
      </c>
      <c r="H16" s="131"/>
      <c r="I16" s="155" t="e">
        <f t="shared" si="1"/>
        <v>#DIV/0!</v>
      </c>
      <c r="J16" s="156">
        <f t="shared" si="2"/>
        <v>0</v>
      </c>
      <c r="K16" s="131"/>
      <c r="L16" s="131"/>
      <c r="M16" s="131"/>
      <c r="N16" s="131" t="e">
        <f t="shared" si="3"/>
        <v>#DIV/0!</v>
      </c>
    </row>
    <row r="17" spans="1:14" ht="23.25" customHeight="1">
      <c r="A17" s="110" t="s">
        <v>27</v>
      </c>
      <c r="B17" s="111" t="s">
        <v>197</v>
      </c>
      <c r="C17" s="111" t="s">
        <v>154</v>
      </c>
      <c r="D17" s="112">
        <v>1.5</v>
      </c>
      <c r="F17" s="131">
        <v>1.5</v>
      </c>
      <c r="G17" s="155">
        <f t="shared" si="0"/>
        <v>100</v>
      </c>
      <c r="H17" s="131">
        <v>1.5</v>
      </c>
      <c r="I17" s="155">
        <f t="shared" si="1"/>
        <v>100</v>
      </c>
      <c r="J17" s="156">
        <f t="shared" si="2"/>
        <v>0</v>
      </c>
      <c r="K17" s="131"/>
      <c r="L17" s="131">
        <v>1.5</v>
      </c>
      <c r="M17" s="131">
        <f>H17</f>
        <v>1.5</v>
      </c>
      <c r="N17" s="131">
        <f t="shared" si="3"/>
        <v>100</v>
      </c>
    </row>
    <row r="18" spans="1:14" ht="20.25" customHeight="1">
      <c r="A18" s="114" t="s">
        <v>101</v>
      </c>
      <c r="B18" s="115" t="s">
        <v>198</v>
      </c>
      <c r="C18" s="116"/>
      <c r="D18" s="105">
        <f>D19</f>
        <v>46.4</v>
      </c>
      <c r="F18" s="137">
        <f>F19</f>
        <v>31.24</v>
      </c>
      <c r="G18" s="157">
        <f t="shared" si="0"/>
        <v>67.32758620689656</v>
      </c>
      <c r="H18" s="137">
        <f>H19</f>
        <v>31.24</v>
      </c>
      <c r="I18" s="157">
        <f t="shared" si="1"/>
        <v>67.32758620689656</v>
      </c>
      <c r="J18" s="158">
        <f t="shared" si="2"/>
        <v>-15.16</v>
      </c>
      <c r="K18" s="131"/>
      <c r="L18" s="137">
        <f>L19</f>
        <v>31.24</v>
      </c>
      <c r="M18" s="137">
        <f>M19</f>
        <v>31.24</v>
      </c>
      <c r="N18" s="131">
        <f t="shared" si="3"/>
        <v>100</v>
      </c>
    </row>
    <row r="19" spans="1:14" ht="15" customHeight="1">
      <c r="A19" s="113" t="s">
        <v>115</v>
      </c>
      <c r="B19" s="111" t="s">
        <v>198</v>
      </c>
      <c r="C19" s="111" t="s">
        <v>155</v>
      </c>
      <c r="D19" s="112">
        <v>46.4</v>
      </c>
      <c r="F19" s="131">
        <v>31.24</v>
      </c>
      <c r="G19" s="155">
        <f t="shared" si="0"/>
        <v>67.32758620689656</v>
      </c>
      <c r="H19" s="131">
        <v>31.24</v>
      </c>
      <c r="I19" s="155">
        <f t="shared" si="1"/>
        <v>67.32758620689656</v>
      </c>
      <c r="J19" s="156">
        <f t="shared" si="2"/>
        <v>-15.16</v>
      </c>
      <c r="K19" s="131"/>
      <c r="L19" s="131">
        <f>H19</f>
        <v>31.24</v>
      </c>
      <c r="M19" s="131">
        <f>H19</f>
        <v>31.24</v>
      </c>
      <c r="N19" s="131">
        <f t="shared" si="3"/>
        <v>100</v>
      </c>
    </row>
    <row r="20" spans="1:14" ht="15.75" hidden="1">
      <c r="A20" s="110"/>
      <c r="B20" s="111"/>
      <c r="C20" s="111"/>
      <c r="D20" s="112"/>
      <c r="F20" s="131"/>
      <c r="G20" s="155" t="e">
        <f t="shared" si="0"/>
        <v>#DIV/0!</v>
      </c>
      <c r="H20" s="131"/>
      <c r="I20" s="155" t="e">
        <f t="shared" si="1"/>
        <v>#DIV/0!</v>
      </c>
      <c r="J20" s="156">
        <f t="shared" si="2"/>
        <v>0</v>
      </c>
      <c r="K20" s="131"/>
      <c r="L20" s="131"/>
      <c r="M20" s="131"/>
      <c r="N20" s="131" t="e">
        <f t="shared" si="3"/>
        <v>#DIV/0!</v>
      </c>
    </row>
    <row r="21" spans="1:14" s="6" customFormat="1" ht="22.5" customHeight="1">
      <c r="A21" s="114" t="s">
        <v>28</v>
      </c>
      <c r="B21" s="115" t="s">
        <v>199</v>
      </c>
      <c r="C21" s="116"/>
      <c r="D21" s="105">
        <f>D22</f>
        <v>0</v>
      </c>
      <c r="F21" s="137"/>
      <c r="G21" s="155" t="e">
        <f t="shared" si="0"/>
        <v>#DIV/0!</v>
      </c>
      <c r="H21" s="137"/>
      <c r="I21" s="155" t="e">
        <f t="shared" si="1"/>
        <v>#DIV/0!</v>
      </c>
      <c r="J21" s="156">
        <f t="shared" si="2"/>
        <v>0</v>
      </c>
      <c r="K21" s="137"/>
      <c r="L21" s="137"/>
      <c r="M21" s="137"/>
      <c r="N21" s="131" t="e">
        <f t="shared" si="3"/>
        <v>#DIV/0!</v>
      </c>
    </row>
    <row r="22" spans="1:14" ht="24.75" customHeight="1">
      <c r="A22" s="113" t="s">
        <v>56</v>
      </c>
      <c r="B22" s="111" t="s">
        <v>199</v>
      </c>
      <c r="C22" s="111" t="s">
        <v>185</v>
      </c>
      <c r="D22" s="112"/>
      <c r="F22" s="131"/>
      <c r="G22" s="155" t="e">
        <f t="shared" si="0"/>
        <v>#DIV/0!</v>
      </c>
      <c r="H22" s="131"/>
      <c r="I22" s="155" t="e">
        <f t="shared" si="1"/>
        <v>#DIV/0!</v>
      </c>
      <c r="J22" s="156">
        <f t="shared" si="2"/>
        <v>0</v>
      </c>
      <c r="K22" s="131"/>
      <c r="L22" s="131"/>
      <c r="M22" s="131"/>
      <c r="N22" s="131" t="e">
        <f t="shared" si="3"/>
        <v>#DIV/0!</v>
      </c>
    </row>
    <row r="23" spans="1:14" s="6" customFormat="1" ht="19.5" customHeight="1">
      <c r="A23" s="114" t="s">
        <v>29</v>
      </c>
      <c r="B23" s="115" t="s">
        <v>201</v>
      </c>
      <c r="C23" s="116"/>
      <c r="D23" s="105">
        <f>D24+D25+D26</f>
        <v>60</v>
      </c>
      <c r="F23" s="137">
        <f>F26</f>
        <v>27.6</v>
      </c>
      <c r="G23" s="157">
        <f t="shared" si="0"/>
        <v>46</v>
      </c>
      <c r="H23" s="137">
        <f>H26</f>
        <v>27.6</v>
      </c>
      <c r="I23" s="157">
        <f t="shared" si="1"/>
        <v>46</v>
      </c>
      <c r="J23" s="158">
        <f t="shared" si="2"/>
        <v>-32.4</v>
      </c>
      <c r="K23" s="137"/>
      <c r="L23" s="137">
        <f>L26</f>
        <v>27.6</v>
      </c>
      <c r="M23" s="137">
        <f>M26</f>
        <v>27.6</v>
      </c>
      <c r="N23" s="131">
        <f t="shared" si="3"/>
        <v>100</v>
      </c>
    </row>
    <row r="24" spans="1:14" ht="21.75" customHeight="1">
      <c r="A24" s="110" t="s">
        <v>31</v>
      </c>
      <c r="B24" s="111" t="s">
        <v>201</v>
      </c>
      <c r="C24" s="111" t="s">
        <v>202</v>
      </c>
      <c r="D24" s="112"/>
      <c r="F24" s="131"/>
      <c r="G24" s="155"/>
      <c r="H24" s="131"/>
      <c r="I24" s="155"/>
      <c r="J24" s="156">
        <f t="shared" si="2"/>
        <v>0</v>
      </c>
      <c r="K24" s="131"/>
      <c r="L24" s="131"/>
      <c r="M24" s="131"/>
      <c r="N24" s="131" t="e">
        <f t="shared" si="3"/>
        <v>#DIV/0!</v>
      </c>
    </row>
    <row r="25" spans="1:14" ht="21" customHeight="1">
      <c r="A25" s="113" t="s">
        <v>32</v>
      </c>
      <c r="B25" s="111" t="s">
        <v>201</v>
      </c>
      <c r="C25" s="111" t="s">
        <v>203</v>
      </c>
      <c r="D25" s="112">
        <v>0</v>
      </c>
      <c r="F25" s="131"/>
      <c r="G25" s="155"/>
      <c r="H25" s="131"/>
      <c r="I25" s="155"/>
      <c r="J25" s="156">
        <f t="shared" si="2"/>
        <v>0</v>
      </c>
      <c r="K25" s="131"/>
      <c r="L25" s="131"/>
      <c r="M25" s="131"/>
      <c r="N25" s="131" t="e">
        <f t="shared" si="3"/>
        <v>#DIV/0!</v>
      </c>
    </row>
    <row r="26" spans="1:14" ht="15.75" customHeight="1">
      <c r="A26" s="110" t="s">
        <v>64</v>
      </c>
      <c r="B26" s="111" t="s">
        <v>201</v>
      </c>
      <c r="C26" s="111" t="s">
        <v>156</v>
      </c>
      <c r="D26" s="112">
        <v>60</v>
      </c>
      <c r="F26" s="131">
        <v>27.6</v>
      </c>
      <c r="G26" s="155">
        <f t="shared" si="0"/>
        <v>46</v>
      </c>
      <c r="H26" s="131">
        <v>27.6</v>
      </c>
      <c r="I26" s="155">
        <f t="shared" si="1"/>
        <v>46</v>
      </c>
      <c r="J26" s="156">
        <f t="shared" si="2"/>
        <v>-32.4</v>
      </c>
      <c r="K26" s="131"/>
      <c r="L26" s="131">
        <v>27.6</v>
      </c>
      <c r="M26" s="131">
        <f>H26</f>
        <v>27.6</v>
      </c>
      <c r="N26" s="131">
        <f t="shared" si="3"/>
        <v>100</v>
      </c>
    </row>
    <row r="27" spans="1:14" ht="11.25" customHeight="1" hidden="1">
      <c r="A27" s="113" t="s">
        <v>34</v>
      </c>
      <c r="B27" s="111" t="s">
        <v>33</v>
      </c>
      <c r="C27" s="111">
        <v>2</v>
      </c>
      <c r="D27" s="112"/>
      <c r="F27" s="131"/>
      <c r="G27" s="155" t="e">
        <f t="shared" si="0"/>
        <v>#DIV/0!</v>
      </c>
      <c r="H27" s="131"/>
      <c r="I27" s="155" t="e">
        <f t="shared" si="1"/>
        <v>#DIV/0!</v>
      </c>
      <c r="J27" s="156">
        <f t="shared" si="2"/>
        <v>0</v>
      </c>
      <c r="K27" s="131"/>
      <c r="L27" s="131"/>
      <c r="M27" s="131"/>
      <c r="N27" s="131" t="e">
        <f t="shared" si="3"/>
        <v>#DIV/0!</v>
      </c>
    </row>
    <row r="28" spans="1:14" ht="12.75" customHeight="1" hidden="1">
      <c r="A28" s="113" t="s">
        <v>35</v>
      </c>
      <c r="B28" s="111" t="s">
        <v>33</v>
      </c>
      <c r="C28" s="111">
        <v>4</v>
      </c>
      <c r="D28" s="117"/>
      <c r="F28" s="131"/>
      <c r="G28" s="155" t="e">
        <f t="shared" si="0"/>
        <v>#DIV/0!</v>
      </c>
      <c r="H28" s="131"/>
      <c r="I28" s="155" t="e">
        <f t="shared" si="1"/>
        <v>#DIV/0!</v>
      </c>
      <c r="J28" s="156">
        <f t="shared" si="2"/>
        <v>0</v>
      </c>
      <c r="K28" s="131"/>
      <c r="L28" s="131"/>
      <c r="M28" s="131"/>
      <c r="N28" s="131" t="e">
        <f t="shared" si="3"/>
        <v>#DIV/0!</v>
      </c>
    </row>
    <row r="29" spans="1:14" s="6" customFormat="1" ht="15.75" hidden="1">
      <c r="A29" s="114" t="s">
        <v>36</v>
      </c>
      <c r="B29" s="115" t="s">
        <v>37</v>
      </c>
      <c r="C29" s="116"/>
      <c r="D29" s="105" t="e">
        <f>D30+D31+D32+#REF!+#REF!+#REF!+#REF!+#REF!</f>
        <v>#REF!</v>
      </c>
      <c r="F29" s="137"/>
      <c r="G29" s="155" t="e">
        <f t="shared" si="0"/>
        <v>#REF!</v>
      </c>
      <c r="H29" s="137"/>
      <c r="I29" s="155" t="e">
        <f t="shared" si="1"/>
        <v>#REF!</v>
      </c>
      <c r="J29" s="156" t="e">
        <f t="shared" si="2"/>
        <v>#REF!</v>
      </c>
      <c r="K29" s="137"/>
      <c r="L29" s="137"/>
      <c r="M29" s="137"/>
      <c r="N29" s="131" t="e">
        <f t="shared" si="3"/>
        <v>#DIV/0!</v>
      </c>
    </row>
    <row r="30" spans="1:14" ht="15.75" hidden="1">
      <c r="A30" s="113" t="s">
        <v>38</v>
      </c>
      <c r="B30" s="111" t="s">
        <v>37</v>
      </c>
      <c r="C30" s="111" t="s">
        <v>39</v>
      </c>
      <c r="D30" s="112">
        <v>0</v>
      </c>
      <c r="F30" s="131"/>
      <c r="G30" s="155" t="e">
        <f t="shared" si="0"/>
        <v>#DIV/0!</v>
      </c>
      <c r="H30" s="131"/>
      <c r="I30" s="155" t="e">
        <f t="shared" si="1"/>
        <v>#DIV/0!</v>
      </c>
      <c r="J30" s="156">
        <f t="shared" si="2"/>
        <v>0</v>
      </c>
      <c r="K30" s="131"/>
      <c r="L30" s="131"/>
      <c r="M30" s="131"/>
      <c r="N30" s="131" t="e">
        <f t="shared" si="3"/>
        <v>#DIV/0!</v>
      </c>
    </row>
    <row r="31" spans="1:14" ht="15.75" hidden="1">
      <c r="A31" s="113" t="s">
        <v>40</v>
      </c>
      <c r="B31" s="111" t="s">
        <v>37</v>
      </c>
      <c r="C31" s="111" t="s">
        <v>24</v>
      </c>
      <c r="D31" s="112"/>
      <c r="F31" s="131"/>
      <c r="G31" s="155" t="e">
        <f t="shared" si="0"/>
        <v>#DIV/0!</v>
      </c>
      <c r="H31" s="131"/>
      <c r="I31" s="155" t="e">
        <f t="shared" si="1"/>
        <v>#DIV/0!</v>
      </c>
      <c r="J31" s="156">
        <f t="shared" si="2"/>
        <v>0</v>
      </c>
      <c r="K31" s="131"/>
      <c r="L31" s="131"/>
      <c r="M31" s="131"/>
      <c r="N31" s="131" t="e">
        <f t="shared" si="3"/>
        <v>#DIV/0!</v>
      </c>
    </row>
    <row r="32" spans="1:14" ht="15.75" hidden="1">
      <c r="A32" s="113" t="s">
        <v>41</v>
      </c>
      <c r="B32" s="111" t="s">
        <v>37</v>
      </c>
      <c r="C32" s="111">
        <v>3</v>
      </c>
      <c r="D32" s="112"/>
      <c r="F32" s="131"/>
      <c r="G32" s="155" t="e">
        <f t="shared" si="0"/>
        <v>#DIV/0!</v>
      </c>
      <c r="H32" s="131"/>
      <c r="I32" s="155" t="e">
        <f t="shared" si="1"/>
        <v>#DIV/0!</v>
      </c>
      <c r="J32" s="156">
        <f t="shared" si="2"/>
        <v>0</v>
      </c>
      <c r="K32" s="131"/>
      <c r="L32" s="131"/>
      <c r="M32" s="131"/>
      <c r="N32" s="131" t="e">
        <f t="shared" si="3"/>
        <v>#DIV/0!</v>
      </c>
    </row>
    <row r="33" spans="1:14" s="6" customFormat="1" ht="24.75" customHeight="1">
      <c r="A33" s="114" t="s">
        <v>204</v>
      </c>
      <c r="B33" s="115" t="s">
        <v>205</v>
      </c>
      <c r="C33" s="116"/>
      <c r="D33" s="105">
        <f>D34</f>
        <v>1167.38</v>
      </c>
      <c r="F33" s="137">
        <f>F34</f>
        <v>1003.41</v>
      </c>
      <c r="G33" s="157">
        <f t="shared" si="0"/>
        <v>85.95401668693997</v>
      </c>
      <c r="H33" s="137">
        <f>H34</f>
        <v>1003.41</v>
      </c>
      <c r="I33" s="157">
        <f t="shared" si="1"/>
        <v>85.95401668693997</v>
      </c>
      <c r="J33" s="158">
        <f t="shared" si="2"/>
        <v>-163.97000000000014</v>
      </c>
      <c r="K33" s="137"/>
      <c r="L33" s="137">
        <f>L34</f>
        <v>1003.41</v>
      </c>
      <c r="M33" s="137">
        <f>M34</f>
        <v>1003.41</v>
      </c>
      <c r="N33" s="131">
        <f t="shared" si="3"/>
        <v>100</v>
      </c>
    </row>
    <row r="34" spans="1:14" ht="17.25" customHeight="1">
      <c r="A34" s="113" t="s">
        <v>43</v>
      </c>
      <c r="B34" s="111" t="s">
        <v>205</v>
      </c>
      <c r="C34" s="111" t="s">
        <v>158</v>
      </c>
      <c r="D34" s="112">
        <v>1167.38</v>
      </c>
      <c r="F34" s="131">
        <v>1003.41</v>
      </c>
      <c r="G34" s="155">
        <f t="shared" si="0"/>
        <v>85.95401668693997</v>
      </c>
      <c r="H34" s="131">
        <v>1003.41</v>
      </c>
      <c r="I34" s="155">
        <f t="shared" si="1"/>
        <v>85.95401668693997</v>
      </c>
      <c r="J34" s="156">
        <f t="shared" si="2"/>
        <v>-163.97000000000014</v>
      </c>
      <c r="K34" s="131"/>
      <c r="L34" s="131">
        <f>H34</f>
        <v>1003.41</v>
      </c>
      <c r="M34" s="131">
        <f>H34</f>
        <v>1003.41</v>
      </c>
      <c r="N34" s="131">
        <f t="shared" si="3"/>
        <v>100</v>
      </c>
    </row>
    <row r="35" spans="1:14" ht="15.75">
      <c r="A35" s="118" t="s">
        <v>44</v>
      </c>
      <c r="B35" s="115" t="s">
        <v>103</v>
      </c>
      <c r="C35" s="111"/>
      <c r="D35" s="105">
        <f>D36</f>
        <v>34.1</v>
      </c>
      <c r="F35" s="137">
        <f>F36</f>
        <v>28.3</v>
      </c>
      <c r="G35" s="157">
        <f t="shared" si="0"/>
        <v>82.99120234604106</v>
      </c>
      <c r="H35" s="137">
        <f>H36</f>
        <v>28.3</v>
      </c>
      <c r="I35" s="157">
        <f t="shared" si="1"/>
        <v>82.99120234604106</v>
      </c>
      <c r="J35" s="158">
        <f t="shared" si="2"/>
        <v>-5.800000000000001</v>
      </c>
      <c r="K35" s="131"/>
      <c r="L35" s="137">
        <f>L36</f>
        <v>28.3</v>
      </c>
      <c r="M35" s="137">
        <f>M36</f>
        <v>28.3</v>
      </c>
      <c r="N35" s="131">
        <f t="shared" si="3"/>
        <v>100</v>
      </c>
    </row>
    <row r="36" spans="1:14" ht="15.75">
      <c r="A36" s="113" t="s">
        <v>45</v>
      </c>
      <c r="B36" s="111" t="s">
        <v>103</v>
      </c>
      <c r="C36" s="111" t="s">
        <v>161</v>
      </c>
      <c r="D36" s="112">
        <v>34.1</v>
      </c>
      <c r="F36" s="131">
        <v>28.3</v>
      </c>
      <c r="G36" s="155">
        <f t="shared" si="0"/>
        <v>82.99120234604106</v>
      </c>
      <c r="H36" s="131">
        <v>28.3</v>
      </c>
      <c r="I36" s="155">
        <f t="shared" si="1"/>
        <v>82.99120234604106</v>
      </c>
      <c r="J36" s="156">
        <f t="shared" si="2"/>
        <v>-5.800000000000001</v>
      </c>
      <c r="K36" s="131"/>
      <c r="L36" s="131">
        <v>28.3</v>
      </c>
      <c r="M36" s="131">
        <f>H36</f>
        <v>28.3</v>
      </c>
      <c r="N36" s="131">
        <f t="shared" si="3"/>
        <v>100</v>
      </c>
    </row>
    <row r="37" spans="1:14" ht="19.5" customHeight="1">
      <c r="A37" s="113" t="s">
        <v>46</v>
      </c>
      <c r="B37" s="111" t="s">
        <v>103</v>
      </c>
      <c r="C37" s="111" t="s">
        <v>164</v>
      </c>
      <c r="D37" s="112"/>
      <c r="F37" s="131"/>
      <c r="G37" s="155" t="e">
        <f t="shared" si="0"/>
        <v>#DIV/0!</v>
      </c>
      <c r="H37" s="131"/>
      <c r="I37" s="155" t="e">
        <f t="shared" si="1"/>
        <v>#DIV/0!</v>
      </c>
      <c r="J37" s="156">
        <f t="shared" si="2"/>
        <v>0</v>
      </c>
      <c r="K37" s="131"/>
      <c r="L37" s="131"/>
      <c r="M37" s="131"/>
      <c r="N37" s="131" t="e">
        <f t="shared" si="3"/>
        <v>#DIV/0!</v>
      </c>
    </row>
    <row r="38" spans="1:14" ht="15.75">
      <c r="A38" s="113" t="s">
        <v>63</v>
      </c>
      <c r="B38" s="111" t="s">
        <v>103</v>
      </c>
      <c r="C38" s="111" t="s">
        <v>208</v>
      </c>
      <c r="D38" s="112">
        <v>0</v>
      </c>
      <c r="F38" s="131"/>
      <c r="G38" s="155" t="e">
        <f t="shared" si="0"/>
        <v>#DIV/0!</v>
      </c>
      <c r="H38" s="131"/>
      <c r="I38" s="155" t="e">
        <f t="shared" si="1"/>
        <v>#DIV/0!</v>
      </c>
      <c r="J38" s="156">
        <f t="shared" si="2"/>
        <v>0</v>
      </c>
      <c r="K38" s="131"/>
      <c r="L38" s="131"/>
      <c r="M38" s="131"/>
      <c r="N38" s="131" t="e">
        <f t="shared" si="3"/>
        <v>#DIV/0!</v>
      </c>
    </row>
    <row r="39" spans="1:14" ht="18.75" customHeight="1">
      <c r="A39" s="113" t="s">
        <v>47</v>
      </c>
      <c r="B39" s="111" t="s">
        <v>103</v>
      </c>
      <c r="C39" s="111" t="s">
        <v>209</v>
      </c>
      <c r="D39" s="112">
        <v>0</v>
      </c>
      <c r="F39" s="131"/>
      <c r="G39" s="155" t="e">
        <f t="shared" si="0"/>
        <v>#DIV/0!</v>
      </c>
      <c r="H39" s="131"/>
      <c r="I39" s="155" t="e">
        <f t="shared" si="1"/>
        <v>#DIV/0!</v>
      </c>
      <c r="J39" s="156">
        <f t="shared" si="2"/>
        <v>0</v>
      </c>
      <c r="K39" s="131"/>
      <c r="L39" s="131"/>
      <c r="M39" s="131"/>
      <c r="N39" s="131" t="e">
        <f t="shared" si="3"/>
        <v>#DIV/0!</v>
      </c>
    </row>
    <row r="40" spans="1:14" s="6" customFormat="1" ht="16.5" customHeight="1">
      <c r="A40" s="114" t="s">
        <v>62</v>
      </c>
      <c r="B40" s="115" t="s">
        <v>206</v>
      </c>
      <c r="C40" s="116"/>
      <c r="D40" s="105">
        <f>D41</f>
        <v>5</v>
      </c>
      <c r="F40" s="137">
        <f>F41</f>
        <v>0</v>
      </c>
      <c r="G40" s="155">
        <f t="shared" si="0"/>
        <v>0</v>
      </c>
      <c r="H40" s="137">
        <f>H41</f>
        <v>0</v>
      </c>
      <c r="I40" s="155">
        <f t="shared" si="1"/>
        <v>0</v>
      </c>
      <c r="J40" s="156">
        <f t="shared" si="2"/>
        <v>-5</v>
      </c>
      <c r="K40" s="137"/>
      <c r="L40" s="137">
        <f>L41</f>
        <v>0</v>
      </c>
      <c r="M40" s="137">
        <f>M41</f>
        <v>0</v>
      </c>
      <c r="N40" s="131" t="e">
        <f t="shared" si="3"/>
        <v>#DIV/0!</v>
      </c>
    </row>
    <row r="41" spans="1:14" ht="15.75" customHeight="1">
      <c r="A41" s="113" t="s">
        <v>207</v>
      </c>
      <c r="B41" s="111" t="s">
        <v>206</v>
      </c>
      <c r="C41" s="111" t="s">
        <v>160</v>
      </c>
      <c r="D41" s="112">
        <v>5</v>
      </c>
      <c r="F41" s="131"/>
      <c r="G41" s="155">
        <f t="shared" si="0"/>
        <v>0</v>
      </c>
      <c r="H41" s="131"/>
      <c r="I41" s="155">
        <f t="shared" si="1"/>
        <v>0</v>
      </c>
      <c r="J41" s="156">
        <f t="shared" si="2"/>
        <v>-5</v>
      </c>
      <c r="K41" s="131"/>
      <c r="L41" s="131"/>
      <c r="M41" s="131"/>
      <c r="N41" s="131" t="e">
        <f t="shared" si="3"/>
        <v>#DIV/0!</v>
      </c>
    </row>
    <row r="42" spans="1:14" ht="0.75" customHeight="1" hidden="1">
      <c r="A42" s="110"/>
      <c r="B42" s="111"/>
      <c r="C42" s="111"/>
      <c r="D42" s="119">
        <v>0</v>
      </c>
      <c r="F42" s="131"/>
      <c r="G42" s="155" t="e">
        <f t="shared" si="0"/>
        <v>#DIV/0!</v>
      </c>
      <c r="H42" s="131"/>
      <c r="I42" s="155" t="e">
        <f t="shared" si="1"/>
        <v>#DIV/0!</v>
      </c>
      <c r="J42" s="156">
        <f t="shared" si="2"/>
        <v>0</v>
      </c>
      <c r="K42" s="131"/>
      <c r="L42" s="131"/>
      <c r="M42" s="131"/>
      <c r="N42" s="131" t="e">
        <f t="shared" si="3"/>
        <v>#DIV/0!</v>
      </c>
    </row>
    <row r="43" spans="1:14" ht="13.5" customHeight="1" hidden="1">
      <c r="A43" s="110"/>
      <c r="B43" s="111"/>
      <c r="C43" s="111"/>
      <c r="D43" s="120">
        <v>0</v>
      </c>
      <c r="F43" s="131"/>
      <c r="G43" s="155" t="e">
        <f t="shared" si="0"/>
        <v>#DIV/0!</v>
      </c>
      <c r="H43" s="131"/>
      <c r="I43" s="155" t="e">
        <f t="shared" si="1"/>
        <v>#DIV/0!</v>
      </c>
      <c r="J43" s="156">
        <f t="shared" si="2"/>
        <v>0</v>
      </c>
      <c r="K43" s="131"/>
      <c r="L43" s="131"/>
      <c r="M43" s="131"/>
      <c r="N43" s="131" t="e">
        <f t="shared" si="3"/>
        <v>#DIV/0!</v>
      </c>
    </row>
    <row r="44" spans="1:14" ht="15.75" hidden="1">
      <c r="A44" s="110" t="s">
        <v>52</v>
      </c>
      <c r="B44" s="111" t="s">
        <v>51</v>
      </c>
      <c r="C44" s="111"/>
      <c r="D44" s="120"/>
      <c r="F44" s="131"/>
      <c r="G44" s="155" t="e">
        <f t="shared" si="0"/>
        <v>#DIV/0!</v>
      </c>
      <c r="H44" s="131"/>
      <c r="I44" s="155" t="e">
        <f t="shared" si="1"/>
        <v>#DIV/0!</v>
      </c>
      <c r="J44" s="156">
        <f t="shared" si="2"/>
        <v>0</v>
      </c>
      <c r="K44" s="131"/>
      <c r="L44" s="131"/>
      <c r="M44" s="131"/>
      <c r="N44" s="131" t="e">
        <f t="shared" si="3"/>
        <v>#DIV/0!</v>
      </c>
    </row>
    <row r="45" spans="1:14" s="6" customFormat="1" ht="15.75" hidden="1">
      <c r="A45" s="114" t="s">
        <v>54</v>
      </c>
      <c r="B45" s="115">
        <v>0</v>
      </c>
      <c r="C45" s="115">
        <v>0</v>
      </c>
      <c r="D45" s="121">
        <f>D12+D18+D21+D23+D33+D35+D40</f>
        <v>2325.53</v>
      </c>
      <c r="F45" s="137"/>
      <c r="G45" s="155">
        <f t="shared" si="0"/>
        <v>0</v>
      </c>
      <c r="H45" s="137"/>
      <c r="I45" s="155">
        <f t="shared" si="1"/>
        <v>0</v>
      </c>
      <c r="J45" s="156">
        <f t="shared" si="2"/>
        <v>-2325.53</v>
      </c>
      <c r="K45" s="137"/>
      <c r="L45" s="137"/>
      <c r="M45" s="137"/>
      <c r="N45" s="131" t="e">
        <f t="shared" si="3"/>
        <v>#DIV/0!</v>
      </c>
    </row>
    <row r="46" spans="1:14" ht="0.75" customHeight="1" hidden="1">
      <c r="A46" s="122" t="s">
        <v>53</v>
      </c>
      <c r="B46" s="123"/>
      <c r="C46" s="124"/>
      <c r="D46" s="125"/>
      <c r="F46" s="131"/>
      <c r="G46" s="155" t="e">
        <f t="shared" si="0"/>
        <v>#DIV/0!</v>
      </c>
      <c r="H46" s="131"/>
      <c r="I46" s="155" t="e">
        <f t="shared" si="1"/>
        <v>#DIV/0!</v>
      </c>
      <c r="J46" s="156">
        <f t="shared" si="2"/>
        <v>0</v>
      </c>
      <c r="K46" s="131"/>
      <c r="L46" s="131"/>
      <c r="M46" s="131"/>
      <c r="N46" s="131" t="e">
        <f t="shared" si="3"/>
        <v>#DIV/0!</v>
      </c>
    </row>
    <row r="47" spans="1:14" s="6" customFormat="1" ht="26.25" customHeight="1" thickBot="1">
      <c r="A47" s="126" t="s">
        <v>55</v>
      </c>
      <c r="B47" s="127"/>
      <c r="C47" s="128"/>
      <c r="D47" s="129">
        <f>D40+D35+D33+D23+D21+D18+D12</f>
        <v>2325.53</v>
      </c>
      <c r="E47" s="129">
        <f>E40+E35+E33+E23+E21+E18+E12</f>
        <v>0</v>
      </c>
      <c r="F47" s="129">
        <f>F40+F35+F33+F23+F21+F18+F12</f>
        <v>1895.37</v>
      </c>
      <c r="G47" s="157">
        <f t="shared" si="0"/>
        <v>81.50271120991772</v>
      </c>
      <c r="H47" s="129">
        <f>H40+H35+H33+H23+H21+H18+H12</f>
        <v>1895.37</v>
      </c>
      <c r="I47" s="157">
        <f t="shared" si="1"/>
        <v>81.50271120991772</v>
      </c>
      <c r="J47" s="158">
        <f t="shared" si="2"/>
        <v>-430.1600000000003</v>
      </c>
      <c r="K47" s="137"/>
      <c r="L47" s="129">
        <f>L40+L35+L33+L23+L21+L18+L12</f>
        <v>1895.37</v>
      </c>
      <c r="M47" s="129">
        <f>M40+M35+M33+M23+M21+M18+M12</f>
        <v>1895.37</v>
      </c>
      <c r="N47" s="131">
        <f t="shared" si="3"/>
        <v>100</v>
      </c>
    </row>
  </sheetData>
  <sheetProtection/>
  <mergeCells count="18">
    <mergeCell ref="M8:M11"/>
    <mergeCell ref="N8:N11"/>
    <mergeCell ref="A6:D6"/>
    <mergeCell ref="D8:D11"/>
    <mergeCell ref="B8:B11"/>
    <mergeCell ref="C8:C11"/>
    <mergeCell ref="A8:A11"/>
    <mergeCell ref="J8:J11"/>
    <mergeCell ref="K8:K11"/>
    <mergeCell ref="L8:L11"/>
    <mergeCell ref="B2:D2"/>
    <mergeCell ref="B3:D3"/>
    <mergeCell ref="B4:D4"/>
    <mergeCell ref="B5:D5"/>
    <mergeCell ref="F8:F11"/>
    <mergeCell ref="G8:G11"/>
    <mergeCell ref="H8:H11"/>
    <mergeCell ref="I8:I11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C1">
      <selection activeCell="G15" sqref="G15"/>
    </sheetView>
  </sheetViews>
  <sheetFormatPr defaultColWidth="9.00390625" defaultRowHeight="12.75"/>
  <cols>
    <col min="1" max="1" width="49.00390625" style="2" customWidth="1"/>
    <col min="2" max="2" width="6.375" style="5" customWidth="1"/>
    <col min="3" max="3" width="8.125" style="5" customWidth="1"/>
    <col min="4" max="4" width="12.1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9" width="10.00390625" style="2" customWidth="1"/>
    <col min="10" max="11" width="9.125" style="2" customWidth="1"/>
    <col min="12" max="12" width="10.125" style="2" customWidth="1"/>
    <col min="13" max="13" width="9.75390625" style="2" customWidth="1"/>
    <col min="14" max="16384" width="9.125" style="2" customWidth="1"/>
  </cols>
  <sheetData>
    <row r="1" spans="1:8" ht="12.75" customHeight="1">
      <c r="A1" s="253" t="s">
        <v>181</v>
      </c>
      <c r="B1" s="253"/>
      <c r="C1" s="253"/>
      <c r="D1" s="253"/>
      <c r="E1" s="253"/>
      <c r="F1" s="253"/>
      <c r="G1" s="253"/>
      <c r="H1" s="253"/>
    </row>
    <row r="2" spans="1:8" ht="12.75" customHeight="1">
      <c r="A2" s="253" t="s">
        <v>182</v>
      </c>
      <c r="B2" s="253"/>
      <c r="C2" s="253"/>
      <c r="D2" s="253"/>
      <c r="E2" s="253"/>
      <c r="F2" s="253"/>
      <c r="G2" s="253"/>
      <c r="H2" s="253"/>
    </row>
    <row r="3" spans="1:8" ht="12.75" customHeight="1">
      <c r="A3" s="253" t="s">
        <v>11</v>
      </c>
      <c r="B3" s="253"/>
      <c r="C3" s="253"/>
      <c r="D3" s="253"/>
      <c r="E3" s="253"/>
      <c r="F3" s="253"/>
      <c r="G3" s="253"/>
      <c r="H3" s="253"/>
    </row>
    <row r="4" spans="4:8" ht="12.75" customHeight="1">
      <c r="D4" s="241" t="s">
        <v>322</v>
      </c>
      <c r="E4" s="241"/>
      <c r="F4" s="241"/>
      <c r="G4" s="241"/>
      <c r="H4" s="241"/>
    </row>
    <row r="5" spans="5:7" ht="3.75" customHeight="1" hidden="1">
      <c r="E5" s="2"/>
      <c r="F5" s="2"/>
      <c r="G5" s="2"/>
    </row>
    <row r="6" spans="1:8" ht="57" customHeight="1">
      <c r="A6" s="243" t="s">
        <v>301</v>
      </c>
      <c r="B6" s="243"/>
      <c r="C6" s="243"/>
      <c r="D6" s="243"/>
      <c r="E6" s="243"/>
      <c r="F6" s="243"/>
      <c r="G6" s="243"/>
      <c r="H6" s="243"/>
    </row>
    <row r="7" spans="1:8" ht="12" thickBot="1">
      <c r="A7" s="10" t="s">
        <v>59</v>
      </c>
      <c r="H7" s="2" t="s">
        <v>19</v>
      </c>
    </row>
    <row r="8" spans="1:17" ht="36" customHeight="1" thickBot="1">
      <c r="A8" s="140" t="s">
        <v>20</v>
      </c>
      <c r="B8" s="141" t="s">
        <v>21</v>
      </c>
      <c r="C8" s="141" t="s">
        <v>22</v>
      </c>
      <c r="D8" s="141" t="s">
        <v>60</v>
      </c>
      <c r="E8" s="141" t="s">
        <v>48</v>
      </c>
      <c r="F8" s="146" t="s">
        <v>140</v>
      </c>
      <c r="G8" s="146" t="s">
        <v>139</v>
      </c>
      <c r="H8" s="147" t="s">
        <v>174</v>
      </c>
      <c r="I8" s="148" t="s">
        <v>313</v>
      </c>
      <c r="J8" s="148" t="s">
        <v>281</v>
      </c>
      <c r="K8" s="148" t="s">
        <v>311</v>
      </c>
      <c r="L8" s="148" t="s">
        <v>279</v>
      </c>
      <c r="M8" s="148" t="s">
        <v>280</v>
      </c>
      <c r="N8" s="148" t="s">
        <v>283</v>
      </c>
      <c r="O8" s="148" t="s">
        <v>314</v>
      </c>
      <c r="P8" s="148" t="s">
        <v>311</v>
      </c>
      <c r="Q8" s="148" t="s">
        <v>279</v>
      </c>
    </row>
    <row r="9" spans="1:17" s="6" customFormat="1" ht="12.75">
      <c r="A9" s="31" t="s">
        <v>23</v>
      </c>
      <c r="B9" s="44" t="s">
        <v>197</v>
      </c>
      <c r="C9" s="163"/>
      <c r="D9" s="163"/>
      <c r="E9" s="163"/>
      <c r="F9" s="164"/>
      <c r="G9" s="164"/>
      <c r="H9" s="165">
        <f>H10+H11</f>
        <v>1012.6470000000002</v>
      </c>
      <c r="I9" s="32">
        <f>I10+I11</f>
        <v>804.82</v>
      </c>
      <c r="J9" s="157">
        <f>I9/H9*100</f>
        <v>79.47685619964311</v>
      </c>
      <c r="K9" s="32">
        <f>K10+K11</f>
        <v>804.82</v>
      </c>
      <c r="L9" s="157">
        <f>K9/H9*100</f>
        <v>79.47685619964311</v>
      </c>
      <c r="M9" s="157">
        <f>K9-H9</f>
        <v>-207.8270000000001</v>
      </c>
      <c r="N9" s="137"/>
      <c r="O9" s="32">
        <f>O10+O11</f>
        <v>804.82</v>
      </c>
      <c r="P9" s="32">
        <f>P10+P11</f>
        <v>804.82</v>
      </c>
      <c r="Q9" s="137">
        <f>P9/O9*100</f>
        <v>100</v>
      </c>
    </row>
    <row r="10" spans="1:17" s="6" customFormat="1" ht="12.75">
      <c r="A10" s="31" t="s">
        <v>210</v>
      </c>
      <c r="B10" s="166" t="s">
        <v>77</v>
      </c>
      <c r="C10" s="163"/>
      <c r="D10" s="163"/>
      <c r="E10" s="163"/>
      <c r="F10" s="164"/>
      <c r="G10" s="164"/>
      <c r="H10" s="165">
        <f>H18+H27+H33</f>
        <v>307.20000000000005</v>
      </c>
      <c r="I10" s="32">
        <f>I18+I27+I33</f>
        <v>248.1</v>
      </c>
      <c r="J10" s="157">
        <f aca="true" t="shared" si="0" ref="J10:J73">I10/H10*100</f>
        <v>80.76171874999999</v>
      </c>
      <c r="K10" s="32">
        <f>K18+K27+K33</f>
        <v>248.1</v>
      </c>
      <c r="L10" s="157">
        <f aca="true" t="shared" si="1" ref="L10:L73">K10/H10*100</f>
        <v>80.76171874999999</v>
      </c>
      <c r="M10" s="157">
        <f aca="true" t="shared" si="2" ref="M10:M73">K10-H10</f>
        <v>-59.10000000000005</v>
      </c>
      <c r="N10" s="137"/>
      <c r="O10" s="32">
        <f>O18+O27+O33</f>
        <v>248.1</v>
      </c>
      <c r="P10" s="32">
        <f>P18+P27+P33</f>
        <v>248.1</v>
      </c>
      <c r="Q10" s="137">
        <f aca="true" t="shared" si="3" ref="Q10:Q73">P10/O10*100</f>
        <v>100</v>
      </c>
    </row>
    <row r="11" spans="1:17" s="6" customFormat="1" ht="12.75">
      <c r="A11" s="31" t="s">
        <v>235</v>
      </c>
      <c r="B11" s="166" t="s">
        <v>213</v>
      </c>
      <c r="C11" s="163"/>
      <c r="D11" s="163"/>
      <c r="E11" s="163"/>
      <c r="F11" s="164"/>
      <c r="G11" s="164"/>
      <c r="H11" s="165">
        <f>H17+H26+H43+H55+H56+H32+H36</f>
        <v>705.4470000000001</v>
      </c>
      <c r="I11" s="137">
        <f>I32+I56+I36+I17+I26</f>
        <v>556.72</v>
      </c>
      <c r="J11" s="157">
        <f t="shared" si="0"/>
        <v>78.91733893545509</v>
      </c>
      <c r="K11" s="137">
        <f>K32+K56+K38+K17+K26</f>
        <v>556.72</v>
      </c>
      <c r="L11" s="157">
        <f t="shared" si="1"/>
        <v>78.91733893545509</v>
      </c>
      <c r="M11" s="157">
        <f t="shared" si="2"/>
        <v>-148.7270000000001</v>
      </c>
      <c r="N11" s="137"/>
      <c r="O11" s="137">
        <f>O32+O56+O38+O17+O26</f>
        <v>556.72</v>
      </c>
      <c r="P11" s="137">
        <f>P32+P56+P38+P17+P26</f>
        <v>556.72</v>
      </c>
      <c r="Q11" s="137">
        <f t="shared" si="3"/>
        <v>100</v>
      </c>
    </row>
    <row r="12" spans="1:17" s="6" customFormat="1" ht="29.25" customHeight="1">
      <c r="A12" s="31" t="s">
        <v>264</v>
      </c>
      <c r="B12" s="167" t="s">
        <v>197</v>
      </c>
      <c r="C12" s="168" t="s">
        <v>135</v>
      </c>
      <c r="D12" s="163"/>
      <c r="E12" s="163"/>
      <c r="F12" s="164"/>
      <c r="G12" s="164"/>
      <c r="H12" s="165">
        <f>H13</f>
        <v>281.1</v>
      </c>
      <c r="I12" s="137">
        <f aca="true" t="shared" si="4" ref="I12:K15">I13</f>
        <v>230.8</v>
      </c>
      <c r="J12" s="157">
        <f t="shared" si="0"/>
        <v>82.10601209533974</v>
      </c>
      <c r="K12" s="137">
        <f t="shared" si="4"/>
        <v>230.8</v>
      </c>
      <c r="L12" s="157">
        <f t="shared" si="1"/>
        <v>82.10601209533974</v>
      </c>
      <c r="M12" s="157">
        <f t="shared" si="2"/>
        <v>-50.30000000000001</v>
      </c>
      <c r="N12" s="137"/>
      <c r="O12" s="137">
        <f aca="true" t="shared" si="5" ref="O12:P15">O13</f>
        <v>230.8</v>
      </c>
      <c r="P12" s="137">
        <f t="shared" si="5"/>
        <v>230.8</v>
      </c>
      <c r="Q12" s="137">
        <f t="shared" si="3"/>
        <v>100</v>
      </c>
    </row>
    <row r="13" spans="1:17" s="6" customFormat="1" ht="17.25" customHeight="1">
      <c r="A13" s="54" t="s">
        <v>212</v>
      </c>
      <c r="B13" s="167" t="s">
        <v>197</v>
      </c>
      <c r="C13" s="168" t="s">
        <v>135</v>
      </c>
      <c r="D13" s="169" t="s">
        <v>211</v>
      </c>
      <c r="E13" s="163"/>
      <c r="F13" s="164"/>
      <c r="G13" s="164"/>
      <c r="H13" s="165">
        <f>H14</f>
        <v>281.1</v>
      </c>
      <c r="I13" s="137">
        <f t="shared" si="4"/>
        <v>230.8</v>
      </c>
      <c r="J13" s="157">
        <f t="shared" si="0"/>
        <v>82.10601209533974</v>
      </c>
      <c r="K13" s="137">
        <f t="shared" si="4"/>
        <v>230.8</v>
      </c>
      <c r="L13" s="157">
        <f t="shared" si="1"/>
        <v>82.10601209533974</v>
      </c>
      <c r="M13" s="157">
        <f t="shared" si="2"/>
        <v>-50.30000000000001</v>
      </c>
      <c r="N13" s="137"/>
      <c r="O13" s="137">
        <f t="shared" si="5"/>
        <v>230.8</v>
      </c>
      <c r="P13" s="137">
        <f t="shared" si="5"/>
        <v>230.8</v>
      </c>
      <c r="Q13" s="137">
        <f t="shared" si="3"/>
        <v>100</v>
      </c>
    </row>
    <row r="14" spans="1:17" ht="12.75" customHeight="1">
      <c r="A14" s="170" t="s">
        <v>105</v>
      </c>
      <c r="B14" s="167" t="s">
        <v>197</v>
      </c>
      <c r="C14" s="168" t="s">
        <v>135</v>
      </c>
      <c r="D14" s="46" t="s">
        <v>214</v>
      </c>
      <c r="E14" s="46"/>
      <c r="F14" s="46"/>
      <c r="G14" s="46"/>
      <c r="H14" s="171">
        <f>H15</f>
        <v>281.1</v>
      </c>
      <c r="I14" s="131">
        <f t="shared" si="4"/>
        <v>230.8</v>
      </c>
      <c r="J14" s="157">
        <f t="shared" si="0"/>
        <v>82.10601209533974</v>
      </c>
      <c r="K14" s="131">
        <f t="shared" si="4"/>
        <v>230.8</v>
      </c>
      <c r="L14" s="157">
        <f t="shared" si="1"/>
        <v>82.10601209533974</v>
      </c>
      <c r="M14" s="157">
        <f t="shared" si="2"/>
        <v>-50.30000000000001</v>
      </c>
      <c r="N14" s="131"/>
      <c r="O14" s="131">
        <f t="shared" si="5"/>
        <v>230.8</v>
      </c>
      <c r="P14" s="131">
        <f t="shared" si="5"/>
        <v>230.8</v>
      </c>
      <c r="Q14" s="137">
        <f t="shared" si="3"/>
        <v>100</v>
      </c>
    </row>
    <row r="15" spans="1:17" ht="49.5" customHeight="1">
      <c r="A15" s="172" t="s">
        <v>136</v>
      </c>
      <c r="B15" s="167" t="s">
        <v>197</v>
      </c>
      <c r="C15" s="168" t="s">
        <v>135</v>
      </c>
      <c r="D15" s="46" t="s">
        <v>214</v>
      </c>
      <c r="E15" s="169" t="s">
        <v>134</v>
      </c>
      <c r="F15" s="169"/>
      <c r="G15" s="169"/>
      <c r="H15" s="173">
        <f>H16</f>
        <v>281.1</v>
      </c>
      <c r="I15" s="131">
        <f t="shared" si="4"/>
        <v>230.8</v>
      </c>
      <c r="J15" s="157">
        <f t="shared" si="0"/>
        <v>82.10601209533974</v>
      </c>
      <c r="K15" s="131">
        <f t="shared" si="4"/>
        <v>230.8</v>
      </c>
      <c r="L15" s="157">
        <f t="shared" si="1"/>
        <v>82.10601209533974</v>
      </c>
      <c r="M15" s="157">
        <f t="shared" si="2"/>
        <v>-50.30000000000001</v>
      </c>
      <c r="N15" s="131"/>
      <c r="O15" s="131">
        <f t="shared" si="5"/>
        <v>230.8</v>
      </c>
      <c r="P15" s="131">
        <f t="shared" si="5"/>
        <v>230.8</v>
      </c>
      <c r="Q15" s="137">
        <f t="shared" si="3"/>
        <v>100</v>
      </c>
    </row>
    <row r="16" spans="1:17" ht="29.25" customHeight="1">
      <c r="A16" s="172" t="s">
        <v>137</v>
      </c>
      <c r="B16" s="167" t="s">
        <v>197</v>
      </c>
      <c r="C16" s="168" t="s">
        <v>135</v>
      </c>
      <c r="D16" s="46" t="s">
        <v>214</v>
      </c>
      <c r="E16" s="169" t="s">
        <v>92</v>
      </c>
      <c r="F16" s="169"/>
      <c r="G16" s="169"/>
      <c r="H16" s="173">
        <f>H17+H18</f>
        <v>281.1</v>
      </c>
      <c r="I16" s="131">
        <f>I17+I18</f>
        <v>230.8</v>
      </c>
      <c r="J16" s="157">
        <f t="shared" si="0"/>
        <v>82.10601209533974</v>
      </c>
      <c r="K16" s="131">
        <f>I16</f>
        <v>230.8</v>
      </c>
      <c r="L16" s="157">
        <f t="shared" si="1"/>
        <v>82.10601209533974</v>
      </c>
      <c r="M16" s="157">
        <f t="shared" si="2"/>
        <v>-50.30000000000001</v>
      </c>
      <c r="N16" s="131"/>
      <c r="O16" s="131">
        <f>K16</f>
        <v>230.8</v>
      </c>
      <c r="P16" s="131">
        <f>O16</f>
        <v>230.8</v>
      </c>
      <c r="Q16" s="137">
        <f t="shared" si="3"/>
        <v>100</v>
      </c>
    </row>
    <row r="17" spans="1:17" ht="18.75" customHeight="1">
      <c r="A17" s="174" t="s">
        <v>235</v>
      </c>
      <c r="B17" s="167" t="s">
        <v>197</v>
      </c>
      <c r="C17" s="168" t="s">
        <v>135</v>
      </c>
      <c r="D17" s="46" t="s">
        <v>214</v>
      </c>
      <c r="E17" s="169" t="s">
        <v>92</v>
      </c>
      <c r="F17" s="169"/>
      <c r="G17" s="169" t="s">
        <v>213</v>
      </c>
      <c r="H17" s="173">
        <v>127</v>
      </c>
      <c r="I17" s="131">
        <v>96.7</v>
      </c>
      <c r="J17" s="157">
        <f t="shared" si="0"/>
        <v>76.14173228346456</v>
      </c>
      <c r="K17" s="131">
        <f>I17</f>
        <v>96.7</v>
      </c>
      <c r="L17" s="157">
        <f t="shared" si="1"/>
        <v>76.14173228346456</v>
      </c>
      <c r="M17" s="157">
        <f t="shared" si="2"/>
        <v>-30.299999999999997</v>
      </c>
      <c r="N17" s="131"/>
      <c r="O17" s="131">
        <f>I17</f>
        <v>96.7</v>
      </c>
      <c r="P17" s="131">
        <f>O17</f>
        <v>96.7</v>
      </c>
      <c r="Q17" s="137">
        <f t="shared" si="3"/>
        <v>100</v>
      </c>
    </row>
    <row r="18" spans="1:17" ht="14.25" customHeight="1">
      <c r="A18" s="174" t="s">
        <v>210</v>
      </c>
      <c r="B18" s="167" t="s">
        <v>197</v>
      </c>
      <c r="C18" s="168" t="s">
        <v>135</v>
      </c>
      <c r="D18" s="46" t="s">
        <v>214</v>
      </c>
      <c r="E18" s="169" t="s">
        <v>92</v>
      </c>
      <c r="F18" s="169"/>
      <c r="G18" s="169" t="s">
        <v>77</v>
      </c>
      <c r="H18" s="173">
        <f>141.1+13</f>
        <v>154.1</v>
      </c>
      <c r="I18" s="131">
        <v>134.1</v>
      </c>
      <c r="J18" s="157">
        <f t="shared" si="0"/>
        <v>87.02141466580142</v>
      </c>
      <c r="K18" s="131">
        <f>I18</f>
        <v>134.1</v>
      </c>
      <c r="L18" s="157">
        <f t="shared" si="1"/>
        <v>87.02141466580142</v>
      </c>
      <c r="M18" s="157">
        <f t="shared" si="2"/>
        <v>-20</v>
      </c>
      <c r="N18" s="131"/>
      <c r="O18" s="131">
        <f>K18</f>
        <v>134.1</v>
      </c>
      <c r="P18" s="131">
        <f>O18</f>
        <v>134.1</v>
      </c>
      <c r="Q18" s="137">
        <f t="shared" si="3"/>
        <v>100</v>
      </c>
    </row>
    <row r="19" spans="1:17" ht="18.75" customHeight="1">
      <c r="A19" s="3" t="s">
        <v>223</v>
      </c>
      <c r="B19" s="167" t="s">
        <v>197</v>
      </c>
      <c r="C19" s="168" t="s">
        <v>135</v>
      </c>
      <c r="D19" s="46" t="s">
        <v>214</v>
      </c>
      <c r="E19" s="169" t="s">
        <v>138</v>
      </c>
      <c r="F19" s="169"/>
      <c r="G19" s="169"/>
      <c r="H19" s="173">
        <v>235.6</v>
      </c>
      <c r="I19" s="131">
        <v>188.96</v>
      </c>
      <c r="J19" s="157">
        <f t="shared" si="0"/>
        <v>80.2037351443124</v>
      </c>
      <c r="K19" s="131">
        <f>I19</f>
        <v>188.96</v>
      </c>
      <c r="L19" s="157">
        <f t="shared" si="1"/>
        <v>80.2037351443124</v>
      </c>
      <c r="M19" s="157">
        <f t="shared" si="2"/>
        <v>-46.639999999999986</v>
      </c>
      <c r="N19" s="131"/>
      <c r="O19" s="131">
        <f>K19</f>
        <v>188.96</v>
      </c>
      <c r="P19" s="131">
        <f>K19</f>
        <v>188.96</v>
      </c>
      <c r="Q19" s="137">
        <f t="shared" si="3"/>
        <v>100</v>
      </c>
    </row>
    <row r="20" spans="1:17" ht="43.5" customHeight="1">
      <c r="A20" s="174" t="s">
        <v>221</v>
      </c>
      <c r="B20" s="167" t="s">
        <v>197</v>
      </c>
      <c r="C20" s="168" t="s">
        <v>135</v>
      </c>
      <c r="D20" s="46" t="s">
        <v>214</v>
      </c>
      <c r="E20" s="169" t="s">
        <v>222</v>
      </c>
      <c r="F20" s="169"/>
      <c r="G20" s="169"/>
      <c r="H20" s="173">
        <v>45.5</v>
      </c>
      <c r="I20" s="131">
        <v>41.84</v>
      </c>
      <c r="J20" s="157">
        <f t="shared" si="0"/>
        <v>91.95604395604397</v>
      </c>
      <c r="K20" s="131">
        <f>I20</f>
        <v>41.84</v>
      </c>
      <c r="L20" s="157">
        <f t="shared" si="1"/>
        <v>91.95604395604397</v>
      </c>
      <c r="M20" s="157">
        <f t="shared" si="2"/>
        <v>-3.6599999999999966</v>
      </c>
      <c r="N20" s="131"/>
      <c r="O20" s="131">
        <f>K20</f>
        <v>41.84</v>
      </c>
      <c r="P20" s="131">
        <f>K20</f>
        <v>41.84</v>
      </c>
      <c r="Q20" s="137">
        <f t="shared" si="3"/>
        <v>100</v>
      </c>
    </row>
    <row r="21" spans="1:17" ht="39.75" customHeight="1">
      <c r="A21" s="175" t="s">
        <v>215</v>
      </c>
      <c r="B21" s="176" t="s">
        <v>197</v>
      </c>
      <c r="C21" s="177" t="s">
        <v>141</v>
      </c>
      <c r="D21" s="169"/>
      <c r="E21" s="169"/>
      <c r="F21" s="169"/>
      <c r="G21" s="169"/>
      <c r="H21" s="171">
        <f>H22</f>
        <v>730.047</v>
      </c>
      <c r="I21" s="131">
        <f>I22</f>
        <v>572.52</v>
      </c>
      <c r="J21" s="157">
        <f t="shared" si="0"/>
        <v>78.42234815018759</v>
      </c>
      <c r="K21" s="131">
        <f>K22</f>
        <v>571.84</v>
      </c>
      <c r="L21" s="157">
        <f t="shared" si="1"/>
        <v>78.32920346224284</v>
      </c>
      <c r="M21" s="157">
        <f t="shared" si="2"/>
        <v>-158.207</v>
      </c>
      <c r="N21" s="131"/>
      <c r="O21" s="131">
        <f>O22</f>
        <v>572.52</v>
      </c>
      <c r="P21" s="131">
        <f>P22</f>
        <v>572.52</v>
      </c>
      <c r="Q21" s="137">
        <f t="shared" si="3"/>
        <v>100</v>
      </c>
    </row>
    <row r="22" spans="1:17" ht="17.25" customHeight="1">
      <c r="A22" s="54" t="s">
        <v>212</v>
      </c>
      <c r="B22" s="176" t="s">
        <v>197</v>
      </c>
      <c r="C22" s="177" t="s">
        <v>141</v>
      </c>
      <c r="D22" s="169" t="s">
        <v>211</v>
      </c>
      <c r="E22" s="169"/>
      <c r="F22" s="169"/>
      <c r="G22" s="169"/>
      <c r="H22" s="171">
        <f>H23</f>
        <v>730.047</v>
      </c>
      <c r="I22" s="131">
        <f>I23</f>
        <v>572.52</v>
      </c>
      <c r="J22" s="157">
        <f t="shared" si="0"/>
        <v>78.42234815018759</v>
      </c>
      <c r="K22" s="131">
        <f>K23</f>
        <v>571.84</v>
      </c>
      <c r="L22" s="157">
        <f t="shared" si="1"/>
        <v>78.32920346224284</v>
      </c>
      <c r="M22" s="157">
        <f t="shared" si="2"/>
        <v>-158.207</v>
      </c>
      <c r="N22" s="131"/>
      <c r="O22" s="131">
        <f>O23</f>
        <v>572.52</v>
      </c>
      <c r="P22" s="131">
        <f>P23</f>
        <v>572.52</v>
      </c>
      <c r="Q22" s="137">
        <f t="shared" si="3"/>
        <v>100</v>
      </c>
    </row>
    <row r="23" spans="1:17" ht="15.75" customHeight="1">
      <c r="A23" s="178" t="s">
        <v>49</v>
      </c>
      <c r="B23" s="176" t="s">
        <v>197</v>
      </c>
      <c r="C23" s="177" t="s">
        <v>141</v>
      </c>
      <c r="D23" s="177" t="s">
        <v>216</v>
      </c>
      <c r="E23" s="46"/>
      <c r="F23" s="46"/>
      <c r="G23" s="46"/>
      <c r="H23" s="171">
        <f>H24+H31+H37</f>
        <v>730.047</v>
      </c>
      <c r="I23" s="131">
        <f>I24+I30+I36</f>
        <v>572.52</v>
      </c>
      <c r="J23" s="157">
        <f t="shared" si="0"/>
        <v>78.42234815018759</v>
      </c>
      <c r="K23" s="131">
        <f>K24+K30</f>
        <v>571.84</v>
      </c>
      <c r="L23" s="157">
        <f t="shared" si="1"/>
        <v>78.32920346224284</v>
      </c>
      <c r="M23" s="157">
        <f t="shared" si="2"/>
        <v>-158.207</v>
      </c>
      <c r="N23" s="131"/>
      <c r="O23" s="131">
        <f>O24+O30+O36</f>
        <v>572.52</v>
      </c>
      <c r="P23" s="131">
        <f>P24+P30+P36</f>
        <v>572.52</v>
      </c>
      <c r="Q23" s="137">
        <f t="shared" si="3"/>
        <v>100</v>
      </c>
    </row>
    <row r="24" spans="1:17" ht="66" customHeight="1">
      <c r="A24" s="172" t="s">
        <v>136</v>
      </c>
      <c r="B24" s="176" t="s">
        <v>197</v>
      </c>
      <c r="C24" s="177" t="s">
        <v>141</v>
      </c>
      <c r="D24" s="177" t="s">
        <v>216</v>
      </c>
      <c r="E24" s="169" t="s">
        <v>134</v>
      </c>
      <c r="F24" s="46"/>
      <c r="G24" s="46"/>
      <c r="H24" s="171">
        <f>H25</f>
        <v>250.3</v>
      </c>
      <c r="I24" s="131">
        <f>I25</f>
        <v>181.84</v>
      </c>
      <c r="J24" s="157">
        <f t="shared" si="0"/>
        <v>72.64882141430283</v>
      </c>
      <c r="K24" s="131">
        <f>K25</f>
        <v>181.84</v>
      </c>
      <c r="L24" s="157">
        <f t="shared" si="1"/>
        <v>72.64882141430283</v>
      </c>
      <c r="M24" s="157">
        <f t="shared" si="2"/>
        <v>-68.46000000000001</v>
      </c>
      <c r="N24" s="131"/>
      <c r="O24" s="131">
        <f>O25</f>
        <v>181.84</v>
      </c>
      <c r="P24" s="131">
        <f>P25</f>
        <v>181.84</v>
      </c>
      <c r="Q24" s="137">
        <f t="shared" si="3"/>
        <v>100</v>
      </c>
    </row>
    <row r="25" spans="1:17" ht="24.75" customHeight="1">
      <c r="A25" s="172" t="s">
        <v>137</v>
      </c>
      <c r="B25" s="176" t="s">
        <v>197</v>
      </c>
      <c r="C25" s="177" t="s">
        <v>141</v>
      </c>
      <c r="D25" s="177" t="s">
        <v>216</v>
      </c>
      <c r="E25" s="169" t="s">
        <v>92</v>
      </c>
      <c r="F25" s="46"/>
      <c r="G25" s="46"/>
      <c r="H25" s="171">
        <f>H26+H27</f>
        <v>250.3</v>
      </c>
      <c r="I25" s="131">
        <f>I26+I27</f>
        <v>181.84</v>
      </c>
      <c r="J25" s="157">
        <f t="shared" si="0"/>
        <v>72.64882141430283</v>
      </c>
      <c r="K25" s="131">
        <f>K26+K27</f>
        <v>181.84</v>
      </c>
      <c r="L25" s="157">
        <f t="shared" si="1"/>
        <v>72.64882141430283</v>
      </c>
      <c r="M25" s="157">
        <f t="shared" si="2"/>
        <v>-68.46000000000001</v>
      </c>
      <c r="N25" s="131"/>
      <c r="O25" s="131">
        <f>O26+O27</f>
        <v>181.84</v>
      </c>
      <c r="P25" s="131">
        <f>P26+P27</f>
        <v>181.84</v>
      </c>
      <c r="Q25" s="137">
        <f t="shared" si="3"/>
        <v>100</v>
      </c>
    </row>
    <row r="26" spans="1:17" ht="16.5" customHeight="1">
      <c r="A26" s="174" t="s">
        <v>235</v>
      </c>
      <c r="B26" s="176" t="s">
        <v>197</v>
      </c>
      <c r="C26" s="177" t="s">
        <v>141</v>
      </c>
      <c r="D26" s="177" t="s">
        <v>216</v>
      </c>
      <c r="E26" s="169" t="s">
        <v>92</v>
      </c>
      <c r="F26" s="46"/>
      <c r="G26" s="46" t="s">
        <v>213</v>
      </c>
      <c r="H26" s="171">
        <v>116.3</v>
      </c>
      <c r="I26" s="131">
        <v>67.84</v>
      </c>
      <c r="J26" s="157">
        <f t="shared" si="0"/>
        <v>58.33190025795357</v>
      </c>
      <c r="K26" s="131">
        <f>I26</f>
        <v>67.84</v>
      </c>
      <c r="L26" s="157">
        <f t="shared" si="1"/>
        <v>58.33190025795357</v>
      </c>
      <c r="M26" s="157">
        <f t="shared" si="2"/>
        <v>-48.459999999999994</v>
      </c>
      <c r="N26" s="131"/>
      <c r="O26" s="131">
        <f>K26</f>
        <v>67.84</v>
      </c>
      <c r="P26" s="131">
        <f>O26</f>
        <v>67.84</v>
      </c>
      <c r="Q26" s="137">
        <f t="shared" si="3"/>
        <v>100</v>
      </c>
    </row>
    <row r="27" spans="1:17" ht="16.5" customHeight="1">
      <c r="A27" s="174" t="s">
        <v>210</v>
      </c>
      <c r="B27" s="176" t="s">
        <v>197</v>
      </c>
      <c r="C27" s="177" t="s">
        <v>141</v>
      </c>
      <c r="D27" s="177" t="s">
        <v>216</v>
      </c>
      <c r="E27" s="169" t="s">
        <v>92</v>
      </c>
      <c r="F27" s="46"/>
      <c r="G27" s="46" t="s">
        <v>77</v>
      </c>
      <c r="H27" s="171">
        <v>134</v>
      </c>
      <c r="I27" s="131">
        <v>114</v>
      </c>
      <c r="J27" s="157">
        <f t="shared" si="0"/>
        <v>85.07462686567165</v>
      </c>
      <c r="K27" s="131">
        <f>I27</f>
        <v>114</v>
      </c>
      <c r="L27" s="157">
        <f t="shared" si="1"/>
        <v>85.07462686567165</v>
      </c>
      <c r="M27" s="157">
        <f t="shared" si="2"/>
        <v>-20</v>
      </c>
      <c r="N27" s="131"/>
      <c r="O27" s="131">
        <f>K27</f>
        <v>114</v>
      </c>
      <c r="P27" s="131">
        <f>O27</f>
        <v>114</v>
      </c>
      <c r="Q27" s="137">
        <f t="shared" si="3"/>
        <v>100</v>
      </c>
    </row>
    <row r="28" spans="1:17" ht="16.5" customHeight="1">
      <c r="A28" s="3" t="s">
        <v>223</v>
      </c>
      <c r="B28" s="177" t="s">
        <v>197</v>
      </c>
      <c r="C28" s="177" t="s">
        <v>141</v>
      </c>
      <c r="D28" s="177" t="s">
        <v>216</v>
      </c>
      <c r="E28" s="169" t="s">
        <v>138</v>
      </c>
      <c r="F28" s="46"/>
      <c r="G28" s="46"/>
      <c r="H28" s="171">
        <v>209.3</v>
      </c>
      <c r="I28" s="131">
        <v>144.54</v>
      </c>
      <c r="J28" s="157">
        <f t="shared" si="0"/>
        <v>69.05876731963689</v>
      </c>
      <c r="K28" s="131">
        <f>I28</f>
        <v>144.54</v>
      </c>
      <c r="L28" s="157">
        <f t="shared" si="1"/>
        <v>69.05876731963689</v>
      </c>
      <c r="M28" s="157">
        <f t="shared" si="2"/>
        <v>-64.76000000000002</v>
      </c>
      <c r="N28" s="131"/>
      <c r="O28" s="131">
        <f>K28</f>
        <v>144.54</v>
      </c>
      <c r="P28" s="131">
        <f>K28</f>
        <v>144.54</v>
      </c>
      <c r="Q28" s="137">
        <f t="shared" si="3"/>
        <v>100</v>
      </c>
    </row>
    <row r="29" spans="1:17" ht="35.25" customHeight="1">
      <c r="A29" s="174" t="s">
        <v>221</v>
      </c>
      <c r="B29" s="176" t="s">
        <v>197</v>
      </c>
      <c r="C29" s="177" t="s">
        <v>141</v>
      </c>
      <c r="D29" s="177" t="s">
        <v>216</v>
      </c>
      <c r="E29" s="169" t="s">
        <v>222</v>
      </c>
      <c r="F29" s="46"/>
      <c r="G29" s="46"/>
      <c r="H29" s="171">
        <v>41</v>
      </c>
      <c r="I29" s="131">
        <v>37.3</v>
      </c>
      <c r="J29" s="157">
        <f t="shared" si="0"/>
        <v>90.97560975609755</v>
      </c>
      <c r="K29" s="131">
        <f>I29</f>
        <v>37.3</v>
      </c>
      <c r="L29" s="157">
        <f t="shared" si="1"/>
        <v>90.97560975609755</v>
      </c>
      <c r="M29" s="157">
        <f t="shared" si="2"/>
        <v>-3.700000000000003</v>
      </c>
      <c r="N29" s="131"/>
      <c r="O29" s="131">
        <f>K29</f>
        <v>37.3</v>
      </c>
      <c r="P29" s="131">
        <f>K29</f>
        <v>37.3</v>
      </c>
      <c r="Q29" s="137">
        <f t="shared" si="3"/>
        <v>100</v>
      </c>
    </row>
    <row r="30" spans="1:17" ht="22.5" customHeight="1">
      <c r="A30" s="174" t="s">
        <v>217</v>
      </c>
      <c r="B30" s="176" t="s">
        <v>197</v>
      </c>
      <c r="C30" s="177" t="s">
        <v>141</v>
      </c>
      <c r="D30" s="177" t="s">
        <v>216</v>
      </c>
      <c r="E30" s="169" t="s">
        <v>218</v>
      </c>
      <c r="F30" s="46"/>
      <c r="G30" s="46"/>
      <c r="H30" s="171">
        <f>H31</f>
        <v>478.47</v>
      </c>
      <c r="I30" s="131">
        <f>I31</f>
        <v>390</v>
      </c>
      <c r="J30" s="157">
        <f t="shared" si="0"/>
        <v>81.50981252743118</v>
      </c>
      <c r="K30" s="131">
        <f>K31</f>
        <v>390</v>
      </c>
      <c r="L30" s="157">
        <f t="shared" si="1"/>
        <v>81.50981252743118</v>
      </c>
      <c r="M30" s="157">
        <f t="shared" si="2"/>
        <v>-88.47000000000003</v>
      </c>
      <c r="N30" s="131"/>
      <c r="O30" s="131">
        <f>O31</f>
        <v>390</v>
      </c>
      <c r="P30" s="131">
        <f>P31</f>
        <v>390</v>
      </c>
      <c r="Q30" s="137">
        <f t="shared" si="3"/>
        <v>100</v>
      </c>
    </row>
    <row r="31" spans="1:17" ht="24.75" customHeight="1">
      <c r="A31" s="54" t="s">
        <v>6</v>
      </c>
      <c r="B31" s="176" t="s">
        <v>197</v>
      </c>
      <c r="C31" s="177" t="s">
        <v>141</v>
      </c>
      <c r="D31" s="177" t="s">
        <v>216</v>
      </c>
      <c r="E31" s="46" t="s">
        <v>144</v>
      </c>
      <c r="F31" s="46"/>
      <c r="G31" s="46"/>
      <c r="H31" s="171">
        <f>H32+H33</f>
        <v>478.47</v>
      </c>
      <c r="I31" s="131">
        <f>I32</f>
        <v>390</v>
      </c>
      <c r="J31" s="157">
        <f t="shared" si="0"/>
        <v>81.50981252743118</v>
      </c>
      <c r="K31" s="131">
        <f>K32</f>
        <v>390</v>
      </c>
      <c r="L31" s="157">
        <f t="shared" si="1"/>
        <v>81.50981252743118</v>
      </c>
      <c r="M31" s="157">
        <f t="shared" si="2"/>
        <v>-88.47000000000003</v>
      </c>
      <c r="N31" s="131"/>
      <c r="O31" s="131">
        <f>O32</f>
        <v>390</v>
      </c>
      <c r="P31" s="131">
        <f>P32</f>
        <v>390</v>
      </c>
      <c r="Q31" s="137">
        <f t="shared" si="3"/>
        <v>100</v>
      </c>
    </row>
    <row r="32" spans="1:17" ht="18.75" customHeight="1">
      <c r="A32" s="174" t="s">
        <v>235</v>
      </c>
      <c r="B32" s="176" t="s">
        <v>197</v>
      </c>
      <c r="C32" s="177" t="s">
        <v>141</v>
      </c>
      <c r="D32" s="177" t="s">
        <v>216</v>
      </c>
      <c r="E32" s="46" t="s">
        <v>144</v>
      </c>
      <c r="F32" s="46"/>
      <c r="G32" s="46" t="s">
        <v>213</v>
      </c>
      <c r="H32" s="171">
        <v>459.37</v>
      </c>
      <c r="I32" s="131">
        <v>390</v>
      </c>
      <c r="J32" s="157">
        <f t="shared" si="0"/>
        <v>84.89888325315106</v>
      </c>
      <c r="K32" s="131">
        <v>390</v>
      </c>
      <c r="L32" s="157">
        <f t="shared" si="1"/>
        <v>84.89888325315106</v>
      </c>
      <c r="M32" s="157">
        <f t="shared" si="2"/>
        <v>-69.37</v>
      </c>
      <c r="N32" s="131"/>
      <c r="O32" s="131">
        <f>K32</f>
        <v>390</v>
      </c>
      <c r="P32" s="131">
        <f>K32</f>
        <v>390</v>
      </c>
      <c r="Q32" s="137">
        <f t="shared" si="3"/>
        <v>100</v>
      </c>
    </row>
    <row r="33" spans="1:17" ht="18.75" customHeight="1">
      <c r="A33" s="174" t="s">
        <v>210</v>
      </c>
      <c r="B33" s="176" t="s">
        <v>197</v>
      </c>
      <c r="C33" s="177" t="s">
        <v>141</v>
      </c>
      <c r="D33" s="177" t="s">
        <v>216</v>
      </c>
      <c r="E33" s="46" t="s">
        <v>144</v>
      </c>
      <c r="F33" s="46"/>
      <c r="G33" s="46" t="s">
        <v>77</v>
      </c>
      <c r="H33" s="171">
        <v>19.1</v>
      </c>
      <c r="I33" s="131"/>
      <c r="J33" s="157">
        <f t="shared" si="0"/>
        <v>0</v>
      </c>
      <c r="K33" s="131"/>
      <c r="L33" s="157">
        <f t="shared" si="1"/>
        <v>0</v>
      </c>
      <c r="M33" s="157">
        <f t="shared" si="2"/>
        <v>-19.1</v>
      </c>
      <c r="N33" s="131"/>
      <c r="O33" s="131"/>
      <c r="P33" s="131"/>
      <c r="Q33" s="137" t="e">
        <f t="shared" si="3"/>
        <v>#DIV/0!</v>
      </c>
    </row>
    <row r="34" spans="1:17" ht="28.5" customHeight="1">
      <c r="A34" s="54" t="s">
        <v>3</v>
      </c>
      <c r="B34" s="176" t="s">
        <v>197</v>
      </c>
      <c r="C34" s="177" t="s">
        <v>141</v>
      </c>
      <c r="D34" s="177" t="s">
        <v>216</v>
      </c>
      <c r="E34" s="46" t="s">
        <v>145</v>
      </c>
      <c r="F34" s="46"/>
      <c r="G34" s="46"/>
      <c r="H34" s="171">
        <v>478.47</v>
      </c>
      <c r="I34" s="131">
        <v>390</v>
      </c>
      <c r="J34" s="157">
        <f t="shared" si="0"/>
        <v>81.50981252743118</v>
      </c>
      <c r="K34" s="131">
        <v>390</v>
      </c>
      <c r="L34" s="157">
        <f t="shared" si="1"/>
        <v>81.50981252743118</v>
      </c>
      <c r="M34" s="157">
        <f t="shared" si="2"/>
        <v>-88.47000000000003</v>
      </c>
      <c r="N34" s="131"/>
      <c r="O34" s="131">
        <f>I34</f>
        <v>390</v>
      </c>
      <c r="P34" s="131">
        <f>I34</f>
        <v>390</v>
      </c>
      <c r="Q34" s="137">
        <f t="shared" si="3"/>
        <v>100</v>
      </c>
    </row>
    <row r="35" spans="1:17" ht="13.5" customHeight="1">
      <c r="A35" s="174" t="s">
        <v>219</v>
      </c>
      <c r="B35" s="176" t="s">
        <v>197</v>
      </c>
      <c r="C35" s="177" t="s">
        <v>141</v>
      </c>
      <c r="D35" s="177" t="s">
        <v>216</v>
      </c>
      <c r="E35" s="46" t="s">
        <v>220</v>
      </c>
      <c r="F35" s="46"/>
      <c r="G35" s="46"/>
      <c r="H35" s="171"/>
      <c r="I35" s="131"/>
      <c r="J35" s="157" t="e">
        <f t="shared" si="0"/>
        <v>#DIV/0!</v>
      </c>
      <c r="K35" s="131"/>
      <c r="L35" s="157" t="e">
        <f t="shared" si="1"/>
        <v>#DIV/0!</v>
      </c>
      <c r="M35" s="157">
        <f t="shared" si="2"/>
        <v>0</v>
      </c>
      <c r="N35" s="131"/>
      <c r="O35" s="131"/>
      <c r="P35" s="131"/>
      <c r="Q35" s="137" t="e">
        <f t="shared" si="3"/>
        <v>#DIV/0!</v>
      </c>
    </row>
    <row r="36" spans="1:17" ht="17.25" customHeight="1">
      <c r="A36" s="54" t="s">
        <v>142</v>
      </c>
      <c r="B36" s="176" t="s">
        <v>197</v>
      </c>
      <c r="C36" s="177" t="s">
        <v>141</v>
      </c>
      <c r="D36" s="177" t="s">
        <v>216</v>
      </c>
      <c r="E36" s="46" t="s">
        <v>146</v>
      </c>
      <c r="F36" s="46"/>
      <c r="G36" s="46"/>
      <c r="H36" s="171">
        <f>H37</f>
        <v>1.277</v>
      </c>
      <c r="I36" s="131">
        <f>I37</f>
        <v>0.68</v>
      </c>
      <c r="J36" s="157">
        <f t="shared" si="0"/>
        <v>53.249804228660935</v>
      </c>
      <c r="K36" s="131">
        <f>K37</f>
        <v>0.68</v>
      </c>
      <c r="L36" s="157">
        <f t="shared" si="1"/>
        <v>53.249804228660935</v>
      </c>
      <c r="M36" s="157">
        <f t="shared" si="2"/>
        <v>-0.5969999999999999</v>
      </c>
      <c r="N36" s="131"/>
      <c r="O36" s="131">
        <f>O37</f>
        <v>0.68</v>
      </c>
      <c r="P36" s="131">
        <f>P37</f>
        <v>0.68</v>
      </c>
      <c r="Q36" s="137">
        <f t="shared" si="3"/>
        <v>100</v>
      </c>
    </row>
    <row r="37" spans="1:17" ht="21.75" customHeight="1">
      <c r="A37" s="54" t="s">
        <v>143</v>
      </c>
      <c r="B37" s="176" t="s">
        <v>197</v>
      </c>
      <c r="C37" s="177" t="s">
        <v>141</v>
      </c>
      <c r="D37" s="177" t="s">
        <v>216</v>
      </c>
      <c r="E37" s="46" t="s">
        <v>147</v>
      </c>
      <c r="F37" s="46"/>
      <c r="G37" s="46"/>
      <c r="H37" s="171">
        <f>H38</f>
        <v>1.277</v>
      </c>
      <c r="I37" s="131">
        <f>I38</f>
        <v>0.68</v>
      </c>
      <c r="J37" s="157">
        <f t="shared" si="0"/>
        <v>53.249804228660935</v>
      </c>
      <c r="K37" s="131">
        <f>K38</f>
        <v>0.68</v>
      </c>
      <c r="L37" s="157">
        <f t="shared" si="1"/>
        <v>53.249804228660935</v>
      </c>
      <c r="M37" s="157">
        <f t="shared" si="2"/>
        <v>-0.5969999999999999</v>
      </c>
      <c r="N37" s="131"/>
      <c r="O37" s="131">
        <f>O38</f>
        <v>0.68</v>
      </c>
      <c r="P37" s="131">
        <f>P38</f>
        <v>0.68</v>
      </c>
      <c r="Q37" s="137">
        <f t="shared" si="3"/>
        <v>100</v>
      </c>
    </row>
    <row r="38" spans="1:17" ht="15" customHeight="1">
      <c r="A38" s="174" t="s">
        <v>235</v>
      </c>
      <c r="B38" s="176" t="s">
        <v>197</v>
      </c>
      <c r="C38" s="177" t="s">
        <v>141</v>
      </c>
      <c r="D38" s="177" t="s">
        <v>216</v>
      </c>
      <c r="E38" s="46" t="s">
        <v>147</v>
      </c>
      <c r="F38" s="46"/>
      <c r="G38" s="46" t="s">
        <v>213</v>
      </c>
      <c r="H38" s="171">
        <v>1.277</v>
      </c>
      <c r="I38" s="131">
        <v>0.68</v>
      </c>
      <c r="J38" s="157">
        <f t="shared" si="0"/>
        <v>53.249804228660935</v>
      </c>
      <c r="K38" s="131">
        <f>I38</f>
        <v>0.68</v>
      </c>
      <c r="L38" s="157">
        <f t="shared" si="1"/>
        <v>53.249804228660935</v>
      </c>
      <c r="M38" s="157">
        <f t="shared" si="2"/>
        <v>-0.5969999999999999</v>
      </c>
      <c r="N38" s="131"/>
      <c r="O38" s="131">
        <f>I38</f>
        <v>0.68</v>
      </c>
      <c r="P38" s="131">
        <f>K38</f>
        <v>0.68</v>
      </c>
      <c r="Q38" s="137">
        <f t="shared" si="3"/>
        <v>100</v>
      </c>
    </row>
    <row r="39" spans="1:17" ht="14.25" customHeight="1">
      <c r="A39" s="179" t="s">
        <v>26</v>
      </c>
      <c r="B39" s="176" t="s">
        <v>197</v>
      </c>
      <c r="C39" s="46" t="s">
        <v>151</v>
      </c>
      <c r="D39" s="169"/>
      <c r="E39" s="169"/>
      <c r="F39" s="169"/>
      <c r="G39" s="169"/>
      <c r="H39" s="180">
        <f>H40</f>
        <v>0</v>
      </c>
      <c r="I39" s="131"/>
      <c r="J39" s="157" t="e">
        <f t="shared" si="0"/>
        <v>#DIV/0!</v>
      </c>
      <c r="K39" s="131"/>
      <c r="L39" s="157" t="e">
        <f t="shared" si="1"/>
        <v>#DIV/0!</v>
      </c>
      <c r="M39" s="157">
        <f t="shared" si="2"/>
        <v>0</v>
      </c>
      <c r="N39" s="131"/>
      <c r="O39" s="131"/>
      <c r="P39" s="131"/>
      <c r="Q39" s="137" t="e">
        <f t="shared" si="3"/>
        <v>#DIV/0!</v>
      </c>
    </row>
    <row r="40" spans="1:17" ht="15.75" customHeight="1">
      <c r="A40" s="54" t="s">
        <v>212</v>
      </c>
      <c r="B40" s="176" t="s">
        <v>197</v>
      </c>
      <c r="C40" s="46" t="s">
        <v>151</v>
      </c>
      <c r="D40" s="177" t="s">
        <v>225</v>
      </c>
      <c r="E40" s="169"/>
      <c r="F40" s="169"/>
      <c r="G40" s="169"/>
      <c r="H40" s="180">
        <f>H41</f>
        <v>0</v>
      </c>
      <c r="I40" s="131"/>
      <c r="J40" s="157" t="e">
        <f t="shared" si="0"/>
        <v>#DIV/0!</v>
      </c>
      <c r="K40" s="131"/>
      <c r="L40" s="157" t="e">
        <f t="shared" si="1"/>
        <v>#DIV/0!</v>
      </c>
      <c r="M40" s="157">
        <f t="shared" si="2"/>
        <v>0</v>
      </c>
      <c r="N40" s="131"/>
      <c r="O40" s="131"/>
      <c r="P40" s="131"/>
      <c r="Q40" s="137" t="e">
        <f t="shared" si="3"/>
        <v>#DIV/0!</v>
      </c>
    </row>
    <row r="41" spans="1:17" ht="30.75" customHeight="1">
      <c r="A41" s="181" t="s">
        <v>152</v>
      </c>
      <c r="B41" s="176" t="s">
        <v>197</v>
      </c>
      <c r="C41" s="46" t="s">
        <v>151</v>
      </c>
      <c r="D41" s="177" t="s">
        <v>225</v>
      </c>
      <c r="E41" s="182"/>
      <c r="F41" s="182"/>
      <c r="G41" s="182"/>
      <c r="H41" s="180">
        <f>H42</f>
        <v>0</v>
      </c>
      <c r="I41" s="131"/>
      <c r="J41" s="157" t="e">
        <f t="shared" si="0"/>
        <v>#DIV/0!</v>
      </c>
      <c r="K41" s="131"/>
      <c r="L41" s="157" t="e">
        <f t="shared" si="1"/>
        <v>#DIV/0!</v>
      </c>
      <c r="M41" s="157">
        <f t="shared" si="2"/>
        <v>0</v>
      </c>
      <c r="N41" s="131"/>
      <c r="O41" s="131"/>
      <c r="P41" s="131"/>
      <c r="Q41" s="137" t="e">
        <f t="shared" si="3"/>
        <v>#DIV/0!</v>
      </c>
    </row>
    <row r="42" spans="1:17" ht="18.75" customHeight="1">
      <c r="A42" s="174" t="s">
        <v>153</v>
      </c>
      <c r="B42" s="176" t="s">
        <v>197</v>
      </c>
      <c r="C42" s="46" t="s">
        <v>151</v>
      </c>
      <c r="D42" s="177" t="s">
        <v>225</v>
      </c>
      <c r="E42" s="169" t="s">
        <v>224</v>
      </c>
      <c r="F42" s="169"/>
      <c r="G42" s="169"/>
      <c r="H42" s="180">
        <f>H43</f>
        <v>0</v>
      </c>
      <c r="I42" s="131"/>
      <c r="J42" s="157" t="e">
        <f t="shared" si="0"/>
        <v>#DIV/0!</v>
      </c>
      <c r="K42" s="131"/>
      <c r="L42" s="157" t="e">
        <f t="shared" si="1"/>
        <v>#DIV/0!</v>
      </c>
      <c r="M42" s="157">
        <f t="shared" si="2"/>
        <v>0</v>
      </c>
      <c r="N42" s="131"/>
      <c r="O42" s="131"/>
      <c r="P42" s="131"/>
      <c r="Q42" s="137" t="e">
        <f t="shared" si="3"/>
        <v>#DIV/0!</v>
      </c>
    </row>
    <row r="43" spans="1:17" ht="21.75" customHeight="1">
      <c r="A43" s="174" t="s">
        <v>235</v>
      </c>
      <c r="B43" s="176" t="s">
        <v>197</v>
      </c>
      <c r="C43" s="46" t="s">
        <v>151</v>
      </c>
      <c r="D43" s="177" t="s">
        <v>225</v>
      </c>
      <c r="E43" s="169" t="s">
        <v>224</v>
      </c>
      <c r="F43" s="169"/>
      <c r="G43" s="169" t="s">
        <v>213</v>
      </c>
      <c r="H43" s="180"/>
      <c r="I43" s="131"/>
      <c r="J43" s="157" t="e">
        <f t="shared" si="0"/>
        <v>#DIV/0!</v>
      </c>
      <c r="K43" s="131"/>
      <c r="L43" s="157" t="e">
        <f t="shared" si="1"/>
        <v>#DIV/0!</v>
      </c>
      <c r="M43" s="157">
        <f t="shared" si="2"/>
        <v>0</v>
      </c>
      <c r="N43" s="131"/>
      <c r="O43" s="131"/>
      <c r="P43" s="131"/>
      <c r="Q43" s="137" t="e">
        <f t="shared" si="3"/>
        <v>#DIV/0!</v>
      </c>
    </row>
    <row r="44" spans="1:17" ht="52.5" customHeight="1">
      <c r="A44" s="68" t="s">
        <v>270</v>
      </c>
      <c r="B44" s="176" t="s">
        <v>197</v>
      </c>
      <c r="C44" s="46" t="s">
        <v>151</v>
      </c>
      <c r="D44" s="177" t="s">
        <v>227</v>
      </c>
      <c r="E44" s="182"/>
      <c r="F44" s="182"/>
      <c r="G44" s="182"/>
      <c r="H44" s="173">
        <f>H45</f>
        <v>0</v>
      </c>
      <c r="I44" s="131"/>
      <c r="J44" s="157" t="e">
        <f t="shared" si="0"/>
        <v>#DIV/0!</v>
      </c>
      <c r="K44" s="131"/>
      <c r="L44" s="157" t="e">
        <f t="shared" si="1"/>
        <v>#DIV/0!</v>
      </c>
      <c r="M44" s="157">
        <f t="shared" si="2"/>
        <v>0</v>
      </c>
      <c r="N44" s="131"/>
      <c r="O44" s="131"/>
      <c r="P44" s="131"/>
      <c r="Q44" s="137" t="e">
        <f t="shared" si="3"/>
        <v>#DIV/0!</v>
      </c>
    </row>
    <row r="45" spans="1:17" ht="35.25" customHeight="1">
      <c r="A45" s="174" t="s">
        <v>217</v>
      </c>
      <c r="B45" s="176" t="s">
        <v>197</v>
      </c>
      <c r="C45" s="46" t="s">
        <v>151</v>
      </c>
      <c r="D45" s="177" t="s">
        <v>227</v>
      </c>
      <c r="E45" s="182" t="s">
        <v>218</v>
      </c>
      <c r="F45" s="182"/>
      <c r="G45" s="182"/>
      <c r="H45" s="173">
        <f>H46</f>
        <v>0</v>
      </c>
      <c r="I45" s="131"/>
      <c r="J45" s="157" t="e">
        <f t="shared" si="0"/>
        <v>#DIV/0!</v>
      </c>
      <c r="K45" s="131"/>
      <c r="L45" s="157" t="e">
        <f t="shared" si="1"/>
        <v>#DIV/0!</v>
      </c>
      <c r="M45" s="157">
        <f t="shared" si="2"/>
        <v>0</v>
      </c>
      <c r="N45" s="131"/>
      <c r="O45" s="131"/>
      <c r="P45" s="131"/>
      <c r="Q45" s="137" t="e">
        <f t="shared" si="3"/>
        <v>#DIV/0!</v>
      </c>
    </row>
    <row r="46" spans="1:17" ht="33" customHeight="1">
      <c r="A46" s="54" t="s">
        <v>2</v>
      </c>
      <c r="B46" s="176" t="s">
        <v>197</v>
      </c>
      <c r="C46" s="46" t="s">
        <v>151</v>
      </c>
      <c r="D46" s="177" t="s">
        <v>227</v>
      </c>
      <c r="E46" s="46" t="s">
        <v>144</v>
      </c>
      <c r="F46" s="182"/>
      <c r="G46" s="182"/>
      <c r="H46" s="173">
        <f>H47</f>
        <v>0</v>
      </c>
      <c r="I46" s="131"/>
      <c r="J46" s="157" t="e">
        <f t="shared" si="0"/>
        <v>#DIV/0!</v>
      </c>
      <c r="K46" s="131"/>
      <c r="L46" s="157" t="e">
        <f t="shared" si="1"/>
        <v>#DIV/0!</v>
      </c>
      <c r="M46" s="157">
        <f t="shared" si="2"/>
        <v>0</v>
      </c>
      <c r="N46" s="131"/>
      <c r="O46" s="131"/>
      <c r="P46" s="131"/>
      <c r="Q46" s="137" t="e">
        <f t="shared" si="3"/>
        <v>#DIV/0!</v>
      </c>
    </row>
    <row r="47" spans="1:17" ht="26.25" customHeight="1">
      <c r="A47" s="174" t="s">
        <v>235</v>
      </c>
      <c r="B47" s="59" t="s">
        <v>197</v>
      </c>
      <c r="C47" s="46" t="s">
        <v>151</v>
      </c>
      <c r="D47" s="177" t="s">
        <v>227</v>
      </c>
      <c r="E47" s="46" t="s">
        <v>144</v>
      </c>
      <c r="F47" s="182"/>
      <c r="G47" s="182" t="s">
        <v>213</v>
      </c>
      <c r="H47" s="173"/>
      <c r="I47" s="131"/>
      <c r="J47" s="157" t="e">
        <f t="shared" si="0"/>
        <v>#DIV/0!</v>
      </c>
      <c r="K47" s="131"/>
      <c r="L47" s="157" t="e">
        <f t="shared" si="1"/>
        <v>#DIV/0!</v>
      </c>
      <c r="M47" s="157">
        <f t="shared" si="2"/>
        <v>0</v>
      </c>
      <c r="N47" s="131"/>
      <c r="O47" s="131"/>
      <c r="P47" s="131"/>
      <c r="Q47" s="137" t="e">
        <f t="shared" si="3"/>
        <v>#DIV/0!</v>
      </c>
    </row>
    <row r="48" spans="1:17" ht="27" customHeight="1">
      <c r="A48" s="54" t="s">
        <v>3</v>
      </c>
      <c r="B48" s="59" t="s">
        <v>197</v>
      </c>
      <c r="C48" s="46" t="s">
        <v>151</v>
      </c>
      <c r="D48" s="177" t="s">
        <v>227</v>
      </c>
      <c r="E48" s="46" t="s">
        <v>145</v>
      </c>
      <c r="F48" s="182"/>
      <c r="G48" s="182"/>
      <c r="H48" s="173"/>
      <c r="I48" s="131"/>
      <c r="J48" s="157" t="e">
        <f t="shared" si="0"/>
        <v>#DIV/0!</v>
      </c>
      <c r="K48" s="131"/>
      <c r="L48" s="157" t="e">
        <f t="shared" si="1"/>
        <v>#DIV/0!</v>
      </c>
      <c r="M48" s="157">
        <f t="shared" si="2"/>
        <v>0</v>
      </c>
      <c r="N48" s="131"/>
      <c r="O48" s="131"/>
      <c r="P48" s="131"/>
      <c r="Q48" s="137" t="e">
        <f t="shared" si="3"/>
        <v>#DIV/0!</v>
      </c>
    </row>
    <row r="49" spans="1:17" ht="32.25" customHeight="1">
      <c r="A49" s="175" t="s">
        <v>25</v>
      </c>
      <c r="B49" s="176" t="s">
        <v>197</v>
      </c>
      <c r="C49" s="46" t="s">
        <v>148</v>
      </c>
      <c r="D49" s="177"/>
      <c r="E49" s="46"/>
      <c r="F49" s="182"/>
      <c r="G49" s="182"/>
      <c r="H49" s="173">
        <f aca="true" t="shared" si="6" ref="H49:H54">H50</f>
        <v>0</v>
      </c>
      <c r="I49" s="131"/>
      <c r="J49" s="157" t="e">
        <f t="shared" si="0"/>
        <v>#DIV/0!</v>
      </c>
      <c r="K49" s="131"/>
      <c r="L49" s="157" t="e">
        <f t="shared" si="1"/>
        <v>#DIV/0!</v>
      </c>
      <c r="M49" s="157">
        <f t="shared" si="2"/>
        <v>0</v>
      </c>
      <c r="N49" s="131"/>
      <c r="O49" s="131"/>
      <c r="P49" s="131"/>
      <c r="Q49" s="137" t="e">
        <f t="shared" si="3"/>
        <v>#DIV/0!</v>
      </c>
    </row>
    <row r="50" spans="1:17" ht="24" customHeight="1">
      <c r="A50" s="54" t="s">
        <v>212</v>
      </c>
      <c r="B50" s="176" t="s">
        <v>197</v>
      </c>
      <c r="C50" s="46" t="s">
        <v>148</v>
      </c>
      <c r="D50" s="177" t="s">
        <v>211</v>
      </c>
      <c r="E50" s="46"/>
      <c r="F50" s="182"/>
      <c r="G50" s="182"/>
      <c r="H50" s="173">
        <f t="shared" si="6"/>
        <v>0</v>
      </c>
      <c r="I50" s="131"/>
      <c r="J50" s="157" t="e">
        <f t="shared" si="0"/>
        <v>#DIV/0!</v>
      </c>
      <c r="K50" s="131"/>
      <c r="L50" s="157" t="e">
        <f t="shared" si="1"/>
        <v>#DIV/0!</v>
      </c>
      <c r="M50" s="157">
        <f t="shared" si="2"/>
        <v>0</v>
      </c>
      <c r="N50" s="131"/>
      <c r="O50" s="131"/>
      <c r="P50" s="131"/>
      <c r="Q50" s="137" t="e">
        <f t="shared" si="3"/>
        <v>#DIV/0!</v>
      </c>
    </row>
    <row r="51" spans="1:17" ht="24" customHeight="1">
      <c r="A51" s="174" t="s">
        <v>149</v>
      </c>
      <c r="B51" s="176" t="s">
        <v>197</v>
      </c>
      <c r="C51" s="46" t="s">
        <v>148</v>
      </c>
      <c r="D51" s="177" t="s">
        <v>226</v>
      </c>
      <c r="E51" s="46"/>
      <c r="F51" s="182"/>
      <c r="G51" s="182"/>
      <c r="H51" s="173">
        <f t="shared" si="6"/>
        <v>0</v>
      </c>
      <c r="I51" s="131"/>
      <c r="J51" s="157" t="e">
        <f t="shared" si="0"/>
        <v>#DIV/0!</v>
      </c>
      <c r="K51" s="131"/>
      <c r="L51" s="157" t="e">
        <f t="shared" si="1"/>
        <v>#DIV/0!</v>
      </c>
      <c r="M51" s="157">
        <f t="shared" si="2"/>
        <v>0</v>
      </c>
      <c r="N51" s="131"/>
      <c r="O51" s="131"/>
      <c r="P51" s="131"/>
      <c r="Q51" s="137" t="e">
        <f t="shared" si="3"/>
        <v>#DIV/0!</v>
      </c>
    </row>
    <row r="52" spans="1:17" ht="31.5" customHeight="1">
      <c r="A52" s="174" t="s">
        <v>217</v>
      </c>
      <c r="B52" s="176" t="s">
        <v>197</v>
      </c>
      <c r="C52" s="46" t="s">
        <v>148</v>
      </c>
      <c r="D52" s="177" t="s">
        <v>226</v>
      </c>
      <c r="E52" s="46" t="s">
        <v>218</v>
      </c>
      <c r="F52" s="182"/>
      <c r="G52" s="182"/>
      <c r="H52" s="173">
        <f t="shared" si="6"/>
        <v>0</v>
      </c>
      <c r="I52" s="131"/>
      <c r="J52" s="157" t="e">
        <f t="shared" si="0"/>
        <v>#DIV/0!</v>
      </c>
      <c r="K52" s="131"/>
      <c r="L52" s="157" t="e">
        <f t="shared" si="1"/>
        <v>#DIV/0!</v>
      </c>
      <c r="M52" s="157">
        <f t="shared" si="2"/>
        <v>0</v>
      </c>
      <c r="N52" s="131"/>
      <c r="O52" s="131"/>
      <c r="P52" s="131"/>
      <c r="Q52" s="137" t="e">
        <f t="shared" si="3"/>
        <v>#DIV/0!</v>
      </c>
    </row>
    <row r="53" spans="1:17" ht="24.75" customHeight="1">
      <c r="A53" s="174" t="s">
        <v>2</v>
      </c>
      <c r="B53" s="176" t="s">
        <v>197</v>
      </c>
      <c r="C53" s="46" t="s">
        <v>148</v>
      </c>
      <c r="D53" s="177" t="s">
        <v>226</v>
      </c>
      <c r="E53" s="46" t="s">
        <v>144</v>
      </c>
      <c r="F53" s="182"/>
      <c r="G53" s="182"/>
      <c r="H53" s="173">
        <f t="shared" si="6"/>
        <v>0</v>
      </c>
      <c r="I53" s="131"/>
      <c r="J53" s="157" t="e">
        <f t="shared" si="0"/>
        <v>#DIV/0!</v>
      </c>
      <c r="K53" s="131"/>
      <c r="L53" s="157" t="e">
        <f t="shared" si="1"/>
        <v>#DIV/0!</v>
      </c>
      <c r="M53" s="157">
        <f t="shared" si="2"/>
        <v>0</v>
      </c>
      <c r="N53" s="131"/>
      <c r="O53" s="131"/>
      <c r="P53" s="131"/>
      <c r="Q53" s="137" t="e">
        <f t="shared" si="3"/>
        <v>#DIV/0!</v>
      </c>
    </row>
    <row r="54" spans="1:17" ht="27" customHeight="1">
      <c r="A54" s="174" t="s">
        <v>235</v>
      </c>
      <c r="B54" s="176" t="s">
        <v>197</v>
      </c>
      <c r="C54" s="46" t="s">
        <v>148</v>
      </c>
      <c r="D54" s="177" t="s">
        <v>226</v>
      </c>
      <c r="E54" s="46" t="s">
        <v>144</v>
      </c>
      <c r="F54" s="182"/>
      <c r="G54" s="182" t="s">
        <v>213</v>
      </c>
      <c r="H54" s="173">
        <f t="shared" si="6"/>
        <v>0</v>
      </c>
      <c r="I54" s="131"/>
      <c r="J54" s="157" t="e">
        <f t="shared" si="0"/>
        <v>#DIV/0!</v>
      </c>
      <c r="K54" s="131"/>
      <c r="L54" s="157" t="e">
        <f t="shared" si="1"/>
        <v>#DIV/0!</v>
      </c>
      <c r="M54" s="157">
        <f t="shared" si="2"/>
        <v>0</v>
      </c>
      <c r="N54" s="131"/>
      <c r="O54" s="131"/>
      <c r="P54" s="131"/>
      <c r="Q54" s="137" t="e">
        <f t="shared" si="3"/>
        <v>#DIV/0!</v>
      </c>
    </row>
    <row r="55" spans="1:17" ht="24.75" customHeight="1">
      <c r="A55" s="174" t="s">
        <v>4</v>
      </c>
      <c r="B55" s="176" t="s">
        <v>197</v>
      </c>
      <c r="C55" s="46" t="s">
        <v>148</v>
      </c>
      <c r="D55" s="177" t="s">
        <v>226</v>
      </c>
      <c r="E55" s="46" t="s">
        <v>145</v>
      </c>
      <c r="F55" s="182"/>
      <c r="G55" s="182"/>
      <c r="H55" s="173"/>
      <c r="I55" s="131"/>
      <c r="J55" s="157" t="e">
        <f t="shared" si="0"/>
        <v>#DIV/0!</v>
      </c>
      <c r="K55" s="131"/>
      <c r="L55" s="157" t="e">
        <f t="shared" si="1"/>
        <v>#DIV/0!</v>
      </c>
      <c r="M55" s="157">
        <f t="shared" si="2"/>
        <v>0</v>
      </c>
      <c r="N55" s="131"/>
      <c r="O55" s="131"/>
      <c r="P55" s="131"/>
      <c r="Q55" s="137" t="e">
        <f t="shared" si="3"/>
        <v>#DIV/0!</v>
      </c>
    </row>
    <row r="56" spans="1:17" ht="11.25" customHeight="1">
      <c r="A56" s="183" t="s">
        <v>27</v>
      </c>
      <c r="B56" s="184" t="s">
        <v>197</v>
      </c>
      <c r="C56" s="184" t="s">
        <v>154</v>
      </c>
      <c r="D56" s="185"/>
      <c r="E56" s="185"/>
      <c r="F56" s="185"/>
      <c r="G56" s="182"/>
      <c r="H56" s="173">
        <f>H57</f>
        <v>1.5</v>
      </c>
      <c r="I56" s="137">
        <f>I63</f>
        <v>1.5</v>
      </c>
      <c r="J56" s="157">
        <f t="shared" si="0"/>
        <v>100</v>
      </c>
      <c r="K56" s="137">
        <f>K63</f>
        <v>1.5</v>
      </c>
      <c r="L56" s="157">
        <f t="shared" si="1"/>
        <v>100</v>
      </c>
      <c r="M56" s="157">
        <f t="shared" si="2"/>
        <v>0</v>
      </c>
      <c r="N56" s="131"/>
      <c r="O56" s="137">
        <f>O63</f>
        <v>1.5</v>
      </c>
      <c r="P56" s="137">
        <f>P63</f>
        <v>1.5</v>
      </c>
      <c r="Q56" s="137">
        <f t="shared" si="3"/>
        <v>100</v>
      </c>
    </row>
    <row r="57" spans="1:17" ht="19.5" customHeight="1">
      <c r="A57" s="54" t="s">
        <v>212</v>
      </c>
      <c r="B57" s="47" t="s">
        <v>197</v>
      </c>
      <c r="C57" s="47" t="s">
        <v>154</v>
      </c>
      <c r="D57" s="186" t="s">
        <v>211</v>
      </c>
      <c r="E57" s="186"/>
      <c r="F57" s="186"/>
      <c r="G57" s="182"/>
      <c r="H57" s="173">
        <f>H58</f>
        <v>1.5</v>
      </c>
      <c r="I57" s="131"/>
      <c r="J57" s="157">
        <f t="shared" si="0"/>
        <v>0</v>
      </c>
      <c r="K57" s="131"/>
      <c r="L57" s="157">
        <f t="shared" si="1"/>
        <v>0</v>
      </c>
      <c r="M57" s="157">
        <f t="shared" si="2"/>
        <v>-1.5</v>
      </c>
      <c r="N57" s="131"/>
      <c r="O57" s="131"/>
      <c r="P57" s="131"/>
      <c r="Q57" s="137" t="e">
        <f t="shared" si="3"/>
        <v>#DIV/0!</v>
      </c>
    </row>
    <row r="58" spans="1:17" ht="16.5" customHeight="1">
      <c r="A58" s="51" t="s">
        <v>116</v>
      </c>
      <c r="B58" s="47" t="s">
        <v>197</v>
      </c>
      <c r="C58" s="47" t="s">
        <v>154</v>
      </c>
      <c r="D58" s="186" t="s">
        <v>258</v>
      </c>
      <c r="E58" s="187"/>
      <c r="F58" s="187"/>
      <c r="G58" s="182"/>
      <c r="H58" s="173">
        <f>H63</f>
        <v>1.5</v>
      </c>
      <c r="I58" s="131"/>
      <c r="J58" s="157">
        <f t="shared" si="0"/>
        <v>0</v>
      </c>
      <c r="K58" s="131"/>
      <c r="L58" s="157">
        <f t="shared" si="1"/>
        <v>0</v>
      </c>
      <c r="M58" s="157">
        <f t="shared" si="2"/>
        <v>-1.5</v>
      </c>
      <c r="N58" s="131"/>
      <c r="O58" s="131"/>
      <c r="P58" s="131"/>
      <c r="Q58" s="137" t="e">
        <f t="shared" si="3"/>
        <v>#DIV/0!</v>
      </c>
    </row>
    <row r="59" spans="1:17" ht="27.75" customHeight="1">
      <c r="A59" s="174" t="s">
        <v>217</v>
      </c>
      <c r="B59" s="47" t="s">
        <v>197</v>
      </c>
      <c r="C59" s="47" t="s">
        <v>154</v>
      </c>
      <c r="D59" s="186" t="s">
        <v>258</v>
      </c>
      <c r="E59" s="187" t="s">
        <v>218</v>
      </c>
      <c r="F59" s="187"/>
      <c r="G59" s="182"/>
      <c r="H59" s="173">
        <f>H60</f>
        <v>0</v>
      </c>
      <c r="I59" s="131"/>
      <c r="J59" s="157" t="e">
        <f t="shared" si="0"/>
        <v>#DIV/0!</v>
      </c>
      <c r="K59" s="131"/>
      <c r="L59" s="157" t="e">
        <f t="shared" si="1"/>
        <v>#DIV/0!</v>
      </c>
      <c r="M59" s="157">
        <f t="shared" si="2"/>
        <v>0</v>
      </c>
      <c r="N59" s="131"/>
      <c r="O59" s="131"/>
      <c r="P59" s="131"/>
      <c r="Q59" s="137" t="e">
        <f t="shared" si="3"/>
        <v>#DIV/0!</v>
      </c>
    </row>
    <row r="60" spans="1:17" ht="36" customHeight="1">
      <c r="A60" s="54" t="s">
        <v>2</v>
      </c>
      <c r="B60" s="47" t="s">
        <v>197</v>
      </c>
      <c r="C60" s="47" t="s">
        <v>154</v>
      </c>
      <c r="D60" s="186" t="s">
        <v>258</v>
      </c>
      <c r="E60" s="47" t="s">
        <v>144</v>
      </c>
      <c r="F60" s="47"/>
      <c r="G60" s="182"/>
      <c r="H60" s="173">
        <f>H61</f>
        <v>0</v>
      </c>
      <c r="I60" s="131"/>
      <c r="J60" s="157" t="e">
        <f t="shared" si="0"/>
        <v>#DIV/0!</v>
      </c>
      <c r="K60" s="131"/>
      <c r="L60" s="157" t="e">
        <f t="shared" si="1"/>
        <v>#DIV/0!</v>
      </c>
      <c r="M60" s="157">
        <f t="shared" si="2"/>
        <v>0</v>
      </c>
      <c r="N60" s="131"/>
      <c r="O60" s="131"/>
      <c r="P60" s="131"/>
      <c r="Q60" s="137" t="e">
        <f t="shared" si="3"/>
        <v>#DIV/0!</v>
      </c>
    </row>
    <row r="61" spans="1:17" ht="12.75">
      <c r="A61" s="54" t="s">
        <v>235</v>
      </c>
      <c r="B61" s="47" t="s">
        <v>197</v>
      </c>
      <c r="C61" s="47" t="s">
        <v>154</v>
      </c>
      <c r="D61" s="186" t="s">
        <v>258</v>
      </c>
      <c r="E61" s="47" t="s">
        <v>144</v>
      </c>
      <c r="F61" s="47"/>
      <c r="G61" s="182" t="s">
        <v>213</v>
      </c>
      <c r="H61" s="173"/>
      <c r="I61" s="131"/>
      <c r="J61" s="157" t="e">
        <f t="shared" si="0"/>
        <v>#DIV/0!</v>
      </c>
      <c r="K61" s="131"/>
      <c r="L61" s="157" t="e">
        <f t="shared" si="1"/>
        <v>#DIV/0!</v>
      </c>
      <c r="M61" s="157">
        <f t="shared" si="2"/>
        <v>0</v>
      </c>
      <c r="N61" s="131"/>
      <c r="O61" s="131"/>
      <c r="P61" s="131"/>
      <c r="Q61" s="137" t="e">
        <f t="shared" si="3"/>
        <v>#DIV/0!</v>
      </c>
    </row>
    <row r="62" spans="1:17" ht="27" customHeight="1">
      <c r="A62" s="54" t="s">
        <v>3</v>
      </c>
      <c r="B62" s="47" t="s">
        <v>197</v>
      </c>
      <c r="C62" s="47" t="s">
        <v>154</v>
      </c>
      <c r="D62" s="186" t="s">
        <v>258</v>
      </c>
      <c r="E62" s="47" t="s">
        <v>145</v>
      </c>
      <c r="F62" s="47"/>
      <c r="G62" s="182"/>
      <c r="H62" s="173"/>
      <c r="I62" s="131"/>
      <c r="J62" s="157" t="e">
        <f t="shared" si="0"/>
        <v>#DIV/0!</v>
      </c>
      <c r="K62" s="131"/>
      <c r="L62" s="157" t="e">
        <f t="shared" si="1"/>
        <v>#DIV/0!</v>
      </c>
      <c r="M62" s="157">
        <f t="shared" si="2"/>
        <v>0</v>
      </c>
      <c r="N62" s="131"/>
      <c r="O62" s="131"/>
      <c r="P62" s="131"/>
      <c r="Q62" s="137" t="e">
        <f t="shared" si="3"/>
        <v>#DIV/0!</v>
      </c>
    </row>
    <row r="63" spans="1:17" ht="35.25" customHeight="1">
      <c r="A63" s="51" t="s">
        <v>143</v>
      </c>
      <c r="B63" s="47" t="s">
        <v>24</v>
      </c>
      <c r="C63" s="47" t="s">
        <v>154</v>
      </c>
      <c r="D63" s="186" t="s">
        <v>258</v>
      </c>
      <c r="E63" s="47" t="s">
        <v>147</v>
      </c>
      <c r="F63" s="47"/>
      <c r="G63" s="182" t="s">
        <v>213</v>
      </c>
      <c r="H63" s="173">
        <v>1.5</v>
      </c>
      <c r="I63" s="131">
        <v>1.5</v>
      </c>
      <c r="J63" s="157">
        <f t="shared" si="0"/>
        <v>100</v>
      </c>
      <c r="K63" s="131">
        <v>1.5</v>
      </c>
      <c r="L63" s="157">
        <f t="shared" si="1"/>
        <v>100</v>
      </c>
      <c r="M63" s="157">
        <f t="shared" si="2"/>
        <v>0</v>
      </c>
      <c r="N63" s="131"/>
      <c r="O63" s="131">
        <v>1.5</v>
      </c>
      <c r="P63" s="131">
        <v>1.5</v>
      </c>
      <c r="Q63" s="137">
        <f t="shared" si="3"/>
        <v>100</v>
      </c>
    </row>
    <row r="64" spans="1:17" ht="16.5" customHeight="1">
      <c r="A64" s="31" t="s">
        <v>101</v>
      </c>
      <c r="B64" s="44" t="s">
        <v>198</v>
      </c>
      <c r="C64" s="44"/>
      <c r="D64" s="45"/>
      <c r="E64" s="38"/>
      <c r="F64" s="38"/>
      <c r="G64" s="38"/>
      <c r="H64" s="58">
        <f>H66</f>
        <v>46.394999999999996</v>
      </c>
      <c r="I64" s="137">
        <f aca="true" t="shared" si="7" ref="I64:K70">I65</f>
        <v>31.240000000000002</v>
      </c>
      <c r="J64" s="157">
        <f t="shared" si="0"/>
        <v>67.3348421166074</v>
      </c>
      <c r="K64" s="137">
        <f t="shared" si="7"/>
        <v>31.240000000000002</v>
      </c>
      <c r="L64" s="157">
        <f t="shared" si="1"/>
        <v>67.3348421166074</v>
      </c>
      <c r="M64" s="157">
        <f t="shared" si="2"/>
        <v>-15.154999999999994</v>
      </c>
      <c r="N64" s="131">
        <f>N65</f>
        <v>1.835</v>
      </c>
      <c r="O64" s="137">
        <f aca="true" t="shared" si="8" ref="O64:O70">O65</f>
        <v>31.240000000000002</v>
      </c>
      <c r="P64" s="137">
        <f aca="true" t="shared" si="9" ref="P64:P70">P65</f>
        <v>31.240000000000002</v>
      </c>
      <c r="Q64" s="137">
        <f t="shared" si="3"/>
        <v>100</v>
      </c>
    </row>
    <row r="65" spans="1:17" ht="19.5" customHeight="1">
      <c r="A65" s="188" t="s">
        <v>229</v>
      </c>
      <c r="B65" s="44" t="s">
        <v>75</v>
      </c>
      <c r="C65" s="44"/>
      <c r="D65" s="45"/>
      <c r="E65" s="38"/>
      <c r="F65" s="38"/>
      <c r="G65" s="38"/>
      <c r="H65" s="58">
        <f>H66</f>
        <v>46.394999999999996</v>
      </c>
      <c r="I65" s="137">
        <f t="shared" si="7"/>
        <v>31.240000000000002</v>
      </c>
      <c r="J65" s="157">
        <f t="shared" si="0"/>
        <v>67.3348421166074</v>
      </c>
      <c r="K65" s="137">
        <f t="shared" si="7"/>
        <v>31.240000000000002</v>
      </c>
      <c r="L65" s="157">
        <f t="shared" si="1"/>
        <v>67.3348421166074</v>
      </c>
      <c r="M65" s="157">
        <f t="shared" si="2"/>
        <v>-15.154999999999994</v>
      </c>
      <c r="N65" s="131">
        <f>N66</f>
        <v>1.835</v>
      </c>
      <c r="O65" s="137">
        <f t="shared" si="8"/>
        <v>31.240000000000002</v>
      </c>
      <c r="P65" s="137">
        <f t="shared" si="9"/>
        <v>31.240000000000002</v>
      </c>
      <c r="Q65" s="137">
        <f t="shared" si="3"/>
        <v>100</v>
      </c>
    </row>
    <row r="66" spans="1:17" ht="12.75">
      <c r="A66" s="54" t="s">
        <v>115</v>
      </c>
      <c r="B66" s="46" t="s">
        <v>198</v>
      </c>
      <c r="C66" s="46" t="s">
        <v>155</v>
      </c>
      <c r="D66" s="187"/>
      <c r="E66" s="187"/>
      <c r="F66" s="187"/>
      <c r="G66" s="187"/>
      <c r="H66" s="189">
        <f>H67</f>
        <v>46.394999999999996</v>
      </c>
      <c r="I66" s="131">
        <f t="shared" si="7"/>
        <v>31.240000000000002</v>
      </c>
      <c r="J66" s="157">
        <f t="shared" si="0"/>
        <v>67.3348421166074</v>
      </c>
      <c r="K66" s="131">
        <f t="shared" si="7"/>
        <v>31.240000000000002</v>
      </c>
      <c r="L66" s="157">
        <f t="shared" si="1"/>
        <v>67.3348421166074</v>
      </c>
      <c r="M66" s="157">
        <f t="shared" si="2"/>
        <v>-15.154999999999994</v>
      </c>
      <c r="N66" s="131">
        <f>N67</f>
        <v>1.835</v>
      </c>
      <c r="O66" s="131">
        <f t="shared" si="8"/>
        <v>31.240000000000002</v>
      </c>
      <c r="P66" s="131">
        <f t="shared" si="9"/>
        <v>31.240000000000002</v>
      </c>
      <c r="Q66" s="137">
        <f t="shared" si="3"/>
        <v>100</v>
      </c>
    </row>
    <row r="67" spans="1:17" ht="24" customHeight="1">
      <c r="A67" s="54" t="s">
        <v>212</v>
      </c>
      <c r="B67" s="46" t="s">
        <v>198</v>
      </c>
      <c r="C67" s="47" t="s">
        <v>155</v>
      </c>
      <c r="D67" s="187" t="s">
        <v>211</v>
      </c>
      <c r="E67" s="187"/>
      <c r="F67" s="187"/>
      <c r="G67" s="187"/>
      <c r="H67" s="189">
        <f>H68</f>
        <v>46.394999999999996</v>
      </c>
      <c r="I67" s="131">
        <f t="shared" si="7"/>
        <v>31.240000000000002</v>
      </c>
      <c r="J67" s="157">
        <f t="shared" si="0"/>
        <v>67.3348421166074</v>
      </c>
      <c r="K67" s="131">
        <f t="shared" si="7"/>
        <v>31.240000000000002</v>
      </c>
      <c r="L67" s="157">
        <f t="shared" si="1"/>
        <v>67.3348421166074</v>
      </c>
      <c r="M67" s="157">
        <f t="shared" si="2"/>
        <v>-15.154999999999994</v>
      </c>
      <c r="N67" s="131">
        <f>N68</f>
        <v>1.835</v>
      </c>
      <c r="O67" s="131">
        <f t="shared" si="8"/>
        <v>31.240000000000002</v>
      </c>
      <c r="P67" s="131">
        <f t="shared" si="9"/>
        <v>31.240000000000002</v>
      </c>
      <c r="Q67" s="137">
        <f t="shared" si="3"/>
        <v>100</v>
      </c>
    </row>
    <row r="68" spans="1:17" ht="27" customHeight="1">
      <c r="A68" s="190" t="s">
        <v>106</v>
      </c>
      <c r="B68" s="46" t="s">
        <v>198</v>
      </c>
      <c r="C68" s="47" t="s">
        <v>155</v>
      </c>
      <c r="D68" s="187" t="s">
        <v>228</v>
      </c>
      <c r="E68" s="187"/>
      <c r="F68" s="187"/>
      <c r="G68" s="187"/>
      <c r="H68" s="189">
        <f>H69+H74</f>
        <v>46.394999999999996</v>
      </c>
      <c r="I68" s="131">
        <f t="shared" si="7"/>
        <v>31.240000000000002</v>
      </c>
      <c r="J68" s="157">
        <f t="shared" si="0"/>
        <v>67.3348421166074</v>
      </c>
      <c r="K68" s="131">
        <f t="shared" si="7"/>
        <v>31.240000000000002</v>
      </c>
      <c r="L68" s="157">
        <f t="shared" si="1"/>
        <v>67.3348421166074</v>
      </c>
      <c r="M68" s="157">
        <f t="shared" si="2"/>
        <v>-15.154999999999994</v>
      </c>
      <c r="N68" s="131">
        <f>N74</f>
        <v>1.835</v>
      </c>
      <c r="O68" s="131">
        <f t="shared" si="8"/>
        <v>31.240000000000002</v>
      </c>
      <c r="P68" s="131">
        <f t="shared" si="9"/>
        <v>31.240000000000002</v>
      </c>
      <c r="Q68" s="137">
        <f t="shared" si="3"/>
        <v>100</v>
      </c>
    </row>
    <row r="69" spans="1:17" ht="48" customHeight="1">
      <c r="A69" s="172" t="s">
        <v>136</v>
      </c>
      <c r="B69" s="46" t="s">
        <v>198</v>
      </c>
      <c r="C69" s="47" t="s">
        <v>155</v>
      </c>
      <c r="D69" s="187" t="s">
        <v>228</v>
      </c>
      <c r="E69" s="187" t="s">
        <v>134</v>
      </c>
      <c r="F69" s="187"/>
      <c r="G69" s="187"/>
      <c r="H69" s="189">
        <f>H70</f>
        <v>42.18</v>
      </c>
      <c r="I69" s="131">
        <f t="shared" si="7"/>
        <v>31.240000000000002</v>
      </c>
      <c r="J69" s="157">
        <f t="shared" si="0"/>
        <v>74.06353722143196</v>
      </c>
      <c r="K69" s="131">
        <f t="shared" si="7"/>
        <v>31.240000000000002</v>
      </c>
      <c r="L69" s="157">
        <f t="shared" si="1"/>
        <v>74.06353722143196</v>
      </c>
      <c r="M69" s="157">
        <f t="shared" si="2"/>
        <v>-10.939999999999998</v>
      </c>
      <c r="N69" s="131"/>
      <c r="O69" s="131">
        <f t="shared" si="8"/>
        <v>31.240000000000002</v>
      </c>
      <c r="P69" s="131">
        <f t="shared" si="9"/>
        <v>31.240000000000002</v>
      </c>
      <c r="Q69" s="137">
        <f t="shared" si="3"/>
        <v>100</v>
      </c>
    </row>
    <row r="70" spans="1:17" ht="25.5" customHeight="1">
      <c r="A70" s="172" t="s">
        <v>137</v>
      </c>
      <c r="B70" s="46" t="s">
        <v>198</v>
      </c>
      <c r="C70" s="47" t="s">
        <v>155</v>
      </c>
      <c r="D70" s="187" t="s">
        <v>228</v>
      </c>
      <c r="E70" s="187" t="s">
        <v>92</v>
      </c>
      <c r="F70" s="187"/>
      <c r="G70" s="187"/>
      <c r="H70" s="189">
        <f>H71</f>
        <v>42.18</v>
      </c>
      <c r="I70" s="131">
        <f t="shared" si="7"/>
        <v>31.240000000000002</v>
      </c>
      <c r="J70" s="157">
        <f t="shared" si="0"/>
        <v>74.06353722143196</v>
      </c>
      <c r="K70" s="131">
        <f t="shared" si="7"/>
        <v>31.240000000000002</v>
      </c>
      <c r="L70" s="157">
        <f t="shared" si="1"/>
        <v>74.06353722143196</v>
      </c>
      <c r="M70" s="157">
        <f t="shared" si="2"/>
        <v>-10.939999999999998</v>
      </c>
      <c r="N70" s="131"/>
      <c r="O70" s="131">
        <f t="shared" si="8"/>
        <v>31.240000000000002</v>
      </c>
      <c r="P70" s="131">
        <f t="shared" si="9"/>
        <v>31.240000000000002</v>
      </c>
      <c r="Q70" s="137">
        <f t="shared" si="3"/>
        <v>100</v>
      </c>
    </row>
    <row r="71" spans="1:17" ht="26.25" customHeight="1">
      <c r="A71" s="191" t="s">
        <v>229</v>
      </c>
      <c r="B71" s="46" t="s">
        <v>198</v>
      </c>
      <c r="C71" s="47"/>
      <c r="D71" s="187" t="s">
        <v>228</v>
      </c>
      <c r="E71" s="187" t="s">
        <v>92</v>
      </c>
      <c r="F71" s="187"/>
      <c r="G71" s="187" t="s">
        <v>75</v>
      </c>
      <c r="H71" s="189">
        <f>H72+H73</f>
        <v>42.18</v>
      </c>
      <c r="I71" s="131">
        <f>I72+I73</f>
        <v>31.240000000000002</v>
      </c>
      <c r="J71" s="157">
        <f t="shared" si="0"/>
        <v>74.06353722143196</v>
      </c>
      <c r="K71" s="131">
        <f>K72+K73</f>
        <v>31.240000000000002</v>
      </c>
      <c r="L71" s="157">
        <f t="shared" si="1"/>
        <v>74.06353722143196</v>
      </c>
      <c r="M71" s="157">
        <f t="shared" si="2"/>
        <v>-10.939999999999998</v>
      </c>
      <c r="N71" s="131"/>
      <c r="O71" s="131">
        <f>O72+O73</f>
        <v>31.240000000000002</v>
      </c>
      <c r="P71" s="131">
        <f>P72+P73</f>
        <v>31.240000000000002</v>
      </c>
      <c r="Q71" s="137">
        <f t="shared" si="3"/>
        <v>100</v>
      </c>
    </row>
    <row r="72" spans="1:17" ht="20.25" customHeight="1">
      <c r="A72" s="37" t="s">
        <v>223</v>
      </c>
      <c r="B72" s="46" t="s">
        <v>198</v>
      </c>
      <c r="C72" s="47" t="s">
        <v>155</v>
      </c>
      <c r="D72" s="187" t="s">
        <v>228</v>
      </c>
      <c r="E72" s="187" t="s">
        <v>138</v>
      </c>
      <c r="F72" s="187"/>
      <c r="G72" s="187"/>
      <c r="H72" s="187" t="s">
        <v>315</v>
      </c>
      <c r="I72" s="131">
        <v>24</v>
      </c>
      <c r="J72" s="157">
        <f t="shared" si="0"/>
        <v>74.07407407407408</v>
      </c>
      <c r="K72" s="131">
        <v>24</v>
      </c>
      <c r="L72" s="157">
        <f t="shared" si="1"/>
        <v>74.07407407407408</v>
      </c>
      <c r="M72" s="157">
        <f t="shared" si="2"/>
        <v>-8.399999999999999</v>
      </c>
      <c r="N72" s="131"/>
      <c r="O72" s="131">
        <f>K72</f>
        <v>24</v>
      </c>
      <c r="P72" s="131">
        <f>K72</f>
        <v>24</v>
      </c>
      <c r="Q72" s="137">
        <f t="shared" si="3"/>
        <v>100</v>
      </c>
    </row>
    <row r="73" spans="1:17" ht="38.25">
      <c r="A73" s="174" t="s">
        <v>231</v>
      </c>
      <c r="B73" s="46" t="s">
        <v>198</v>
      </c>
      <c r="C73" s="47" t="s">
        <v>155</v>
      </c>
      <c r="D73" s="187" t="s">
        <v>228</v>
      </c>
      <c r="E73" s="187" t="s">
        <v>222</v>
      </c>
      <c r="F73" s="187"/>
      <c r="G73" s="187"/>
      <c r="H73" s="189">
        <v>9.78</v>
      </c>
      <c r="I73" s="131">
        <v>7.24</v>
      </c>
      <c r="J73" s="157">
        <f t="shared" si="0"/>
        <v>74.02862985685073</v>
      </c>
      <c r="K73" s="131">
        <f>I73</f>
        <v>7.24</v>
      </c>
      <c r="L73" s="157">
        <f t="shared" si="1"/>
        <v>74.02862985685073</v>
      </c>
      <c r="M73" s="157">
        <f t="shared" si="2"/>
        <v>-2.539999999999999</v>
      </c>
      <c r="N73" s="131"/>
      <c r="O73" s="131">
        <f>K73</f>
        <v>7.24</v>
      </c>
      <c r="P73" s="131">
        <f>K73</f>
        <v>7.24</v>
      </c>
      <c r="Q73" s="137">
        <f t="shared" si="3"/>
        <v>100</v>
      </c>
    </row>
    <row r="74" spans="1:17" ht="25.5">
      <c r="A74" s="174" t="s">
        <v>217</v>
      </c>
      <c r="B74" s="46" t="s">
        <v>198</v>
      </c>
      <c r="C74" s="47" t="s">
        <v>155</v>
      </c>
      <c r="D74" s="187" t="s">
        <v>228</v>
      </c>
      <c r="E74" s="187" t="s">
        <v>218</v>
      </c>
      <c r="F74" s="187"/>
      <c r="G74" s="187"/>
      <c r="H74" s="189">
        <f>H75</f>
        <v>4.215</v>
      </c>
      <c r="I74" s="131"/>
      <c r="J74" s="157">
        <f aca="true" t="shared" si="10" ref="J74:J137">I74/H74*100</f>
        <v>0</v>
      </c>
      <c r="K74" s="131"/>
      <c r="L74" s="157">
        <f aca="true" t="shared" si="11" ref="L74:L137">K74/H74*100</f>
        <v>0</v>
      </c>
      <c r="M74" s="157">
        <f aca="true" t="shared" si="12" ref="M74:M137">K74-H74</f>
        <v>-4.215</v>
      </c>
      <c r="N74" s="131">
        <f>N75</f>
        <v>1.835</v>
      </c>
      <c r="O74" s="131"/>
      <c r="P74" s="131"/>
      <c r="Q74" s="137" t="e">
        <f aca="true" t="shared" si="13" ref="Q74:Q137">P74/O74*100</f>
        <v>#DIV/0!</v>
      </c>
    </row>
    <row r="75" spans="1:17" ht="23.25" customHeight="1">
      <c r="A75" s="192" t="s">
        <v>8</v>
      </c>
      <c r="B75" s="46" t="s">
        <v>198</v>
      </c>
      <c r="C75" s="47" t="s">
        <v>155</v>
      </c>
      <c r="D75" s="187" t="s">
        <v>228</v>
      </c>
      <c r="E75" s="187" t="s">
        <v>144</v>
      </c>
      <c r="F75" s="187"/>
      <c r="G75" s="187"/>
      <c r="H75" s="189">
        <f>H77</f>
        <v>4.215</v>
      </c>
      <c r="I75" s="131"/>
      <c r="J75" s="157">
        <f t="shared" si="10"/>
        <v>0</v>
      </c>
      <c r="K75" s="131"/>
      <c r="L75" s="157">
        <f t="shared" si="11"/>
        <v>0</v>
      </c>
      <c r="M75" s="157">
        <f t="shared" si="12"/>
        <v>-4.215</v>
      </c>
      <c r="N75" s="131">
        <f>N76</f>
        <v>1.835</v>
      </c>
      <c r="O75" s="131"/>
      <c r="P75" s="131"/>
      <c r="Q75" s="137" t="e">
        <f t="shared" si="13"/>
        <v>#DIV/0!</v>
      </c>
    </row>
    <row r="76" spans="1:17" ht="23.25" customHeight="1">
      <c r="A76" s="191" t="s">
        <v>229</v>
      </c>
      <c r="B76" s="59" t="s">
        <v>198</v>
      </c>
      <c r="C76" s="47" t="s">
        <v>155</v>
      </c>
      <c r="D76" s="187" t="s">
        <v>228</v>
      </c>
      <c r="E76" s="187" t="s">
        <v>144</v>
      </c>
      <c r="F76" s="187"/>
      <c r="G76" s="187" t="s">
        <v>75</v>
      </c>
      <c r="H76" s="189">
        <f>H77</f>
        <v>4.215</v>
      </c>
      <c r="I76" s="131"/>
      <c r="J76" s="157">
        <f t="shared" si="10"/>
        <v>0</v>
      </c>
      <c r="K76" s="131"/>
      <c r="L76" s="157">
        <f t="shared" si="11"/>
        <v>0</v>
      </c>
      <c r="M76" s="157">
        <f t="shared" si="12"/>
        <v>-4.215</v>
      </c>
      <c r="N76" s="131">
        <f>N77</f>
        <v>1.835</v>
      </c>
      <c r="O76" s="131"/>
      <c r="P76" s="131"/>
      <c r="Q76" s="137" t="e">
        <f t="shared" si="13"/>
        <v>#DIV/0!</v>
      </c>
    </row>
    <row r="77" spans="1:17" ht="38.25" customHeight="1">
      <c r="A77" s="192" t="s">
        <v>5</v>
      </c>
      <c r="B77" s="46" t="s">
        <v>198</v>
      </c>
      <c r="C77" s="47" t="s">
        <v>155</v>
      </c>
      <c r="D77" s="187" t="s">
        <v>228</v>
      </c>
      <c r="E77" s="187" t="s">
        <v>145</v>
      </c>
      <c r="F77" s="187"/>
      <c r="G77" s="187"/>
      <c r="H77" s="189">
        <v>4.215</v>
      </c>
      <c r="I77" s="131"/>
      <c r="J77" s="157">
        <f t="shared" si="10"/>
        <v>0</v>
      </c>
      <c r="K77" s="131"/>
      <c r="L77" s="157">
        <f t="shared" si="11"/>
        <v>0</v>
      </c>
      <c r="M77" s="157">
        <f t="shared" si="12"/>
        <v>-4.215</v>
      </c>
      <c r="N77" s="131">
        <v>1.835</v>
      </c>
      <c r="O77" s="131"/>
      <c r="P77" s="131"/>
      <c r="Q77" s="137" t="e">
        <f t="shared" si="13"/>
        <v>#DIV/0!</v>
      </c>
    </row>
    <row r="78" spans="1:17" s="6" customFormat="1" ht="15.75" customHeight="1">
      <c r="A78" s="193" t="s">
        <v>28</v>
      </c>
      <c r="B78" s="74" t="s">
        <v>199</v>
      </c>
      <c r="C78" s="47"/>
      <c r="D78" s="187"/>
      <c r="E78" s="187"/>
      <c r="F78" s="187"/>
      <c r="G78" s="187"/>
      <c r="H78" s="194">
        <f>H79</f>
        <v>0</v>
      </c>
      <c r="I78" s="137"/>
      <c r="J78" s="157" t="e">
        <f t="shared" si="10"/>
        <v>#DIV/0!</v>
      </c>
      <c r="K78" s="137"/>
      <c r="L78" s="157" t="e">
        <f t="shared" si="11"/>
        <v>#DIV/0!</v>
      </c>
      <c r="M78" s="157">
        <f t="shared" si="12"/>
        <v>0</v>
      </c>
      <c r="N78" s="137"/>
      <c r="O78" s="137"/>
      <c r="P78" s="137"/>
      <c r="Q78" s="137" t="e">
        <f t="shared" si="13"/>
        <v>#DIV/0!</v>
      </c>
    </row>
    <row r="79" spans="1:17" s="6" customFormat="1" ht="12.75">
      <c r="A79" s="195" t="s">
        <v>56</v>
      </c>
      <c r="B79" s="60" t="s">
        <v>199</v>
      </c>
      <c r="C79" s="47" t="s">
        <v>185</v>
      </c>
      <c r="D79" s="187"/>
      <c r="E79" s="187"/>
      <c r="F79" s="187"/>
      <c r="G79" s="187"/>
      <c r="H79" s="189">
        <f>H81</f>
        <v>0</v>
      </c>
      <c r="I79" s="137"/>
      <c r="J79" s="157" t="e">
        <f t="shared" si="10"/>
        <v>#DIV/0!</v>
      </c>
      <c r="K79" s="137"/>
      <c r="L79" s="157" t="e">
        <f t="shared" si="11"/>
        <v>#DIV/0!</v>
      </c>
      <c r="M79" s="157">
        <f t="shared" si="12"/>
        <v>0</v>
      </c>
      <c r="N79" s="137"/>
      <c r="O79" s="137"/>
      <c r="P79" s="137"/>
      <c r="Q79" s="137" t="e">
        <f t="shared" si="13"/>
        <v>#DIV/0!</v>
      </c>
    </row>
    <row r="80" spans="1:17" s="6" customFormat="1" ht="12.75">
      <c r="A80" s="54" t="s">
        <v>212</v>
      </c>
      <c r="B80" s="60" t="s">
        <v>199</v>
      </c>
      <c r="C80" s="47" t="s">
        <v>185</v>
      </c>
      <c r="D80" s="187" t="s">
        <v>211</v>
      </c>
      <c r="E80" s="187"/>
      <c r="F80" s="187"/>
      <c r="G80" s="187"/>
      <c r="H80" s="189"/>
      <c r="I80" s="137"/>
      <c r="J80" s="157" t="e">
        <f t="shared" si="10"/>
        <v>#DIV/0!</v>
      </c>
      <c r="K80" s="137"/>
      <c r="L80" s="157" t="e">
        <f t="shared" si="11"/>
        <v>#DIV/0!</v>
      </c>
      <c r="M80" s="157">
        <f t="shared" si="12"/>
        <v>0</v>
      </c>
      <c r="N80" s="137"/>
      <c r="O80" s="137"/>
      <c r="P80" s="137"/>
      <c r="Q80" s="137" t="e">
        <f t="shared" si="13"/>
        <v>#DIV/0!</v>
      </c>
    </row>
    <row r="81" spans="1:17" s="6" customFormat="1" ht="23.25" customHeight="1">
      <c r="A81" s="178" t="s">
        <v>49</v>
      </c>
      <c r="B81" s="60" t="s">
        <v>199</v>
      </c>
      <c r="C81" s="47" t="s">
        <v>185</v>
      </c>
      <c r="D81" s="177" t="s">
        <v>216</v>
      </c>
      <c r="E81" s="187"/>
      <c r="F81" s="187"/>
      <c r="G81" s="187"/>
      <c r="H81" s="189">
        <f>H82</f>
        <v>0</v>
      </c>
      <c r="I81" s="137"/>
      <c r="J81" s="157" t="e">
        <f t="shared" si="10"/>
        <v>#DIV/0!</v>
      </c>
      <c r="K81" s="137"/>
      <c r="L81" s="157" t="e">
        <f t="shared" si="11"/>
        <v>#DIV/0!</v>
      </c>
      <c r="M81" s="157">
        <f t="shared" si="12"/>
        <v>0</v>
      </c>
      <c r="N81" s="137"/>
      <c r="O81" s="137"/>
      <c r="P81" s="137"/>
      <c r="Q81" s="137" t="e">
        <f t="shared" si="13"/>
        <v>#DIV/0!</v>
      </c>
    </row>
    <row r="82" spans="1:17" s="6" customFormat="1" ht="45.75" customHeight="1">
      <c r="A82" s="172" t="s">
        <v>136</v>
      </c>
      <c r="B82" s="60" t="s">
        <v>199</v>
      </c>
      <c r="C82" s="47" t="s">
        <v>185</v>
      </c>
      <c r="D82" s="177" t="s">
        <v>216</v>
      </c>
      <c r="E82" s="187" t="s">
        <v>134</v>
      </c>
      <c r="F82" s="187"/>
      <c r="G82" s="187"/>
      <c r="H82" s="189">
        <f>H83</f>
        <v>0</v>
      </c>
      <c r="I82" s="137"/>
      <c r="J82" s="157" t="e">
        <f t="shared" si="10"/>
        <v>#DIV/0!</v>
      </c>
      <c r="K82" s="137"/>
      <c r="L82" s="157" t="e">
        <f t="shared" si="11"/>
        <v>#DIV/0!</v>
      </c>
      <c r="M82" s="157">
        <f t="shared" si="12"/>
        <v>0</v>
      </c>
      <c r="N82" s="137"/>
      <c r="O82" s="137"/>
      <c r="P82" s="137"/>
      <c r="Q82" s="137" t="e">
        <f t="shared" si="13"/>
        <v>#DIV/0!</v>
      </c>
    </row>
    <row r="83" spans="1:17" s="6" customFormat="1" ht="26.25" customHeight="1">
      <c r="A83" s="172" t="s">
        <v>137</v>
      </c>
      <c r="B83" s="60" t="s">
        <v>199</v>
      </c>
      <c r="C83" s="47" t="s">
        <v>185</v>
      </c>
      <c r="D83" s="177" t="s">
        <v>216</v>
      </c>
      <c r="E83" s="169" t="s">
        <v>92</v>
      </c>
      <c r="F83" s="187"/>
      <c r="G83" s="187"/>
      <c r="H83" s="189">
        <f>H84</f>
        <v>0</v>
      </c>
      <c r="I83" s="137"/>
      <c r="J83" s="157" t="e">
        <f t="shared" si="10"/>
        <v>#DIV/0!</v>
      </c>
      <c r="K83" s="137"/>
      <c r="L83" s="157" t="e">
        <f t="shared" si="11"/>
        <v>#DIV/0!</v>
      </c>
      <c r="M83" s="157">
        <f t="shared" si="12"/>
        <v>0</v>
      </c>
      <c r="N83" s="137"/>
      <c r="O83" s="137"/>
      <c r="P83" s="137"/>
      <c r="Q83" s="137" t="e">
        <f t="shared" si="13"/>
        <v>#DIV/0!</v>
      </c>
    </row>
    <row r="84" spans="1:17" s="6" customFormat="1" ht="26.25" customHeight="1">
      <c r="A84" s="174" t="s">
        <v>235</v>
      </c>
      <c r="B84" s="60" t="s">
        <v>199</v>
      </c>
      <c r="C84" s="47" t="s">
        <v>185</v>
      </c>
      <c r="D84" s="177" t="s">
        <v>216</v>
      </c>
      <c r="E84" s="169" t="s">
        <v>92</v>
      </c>
      <c r="F84" s="187"/>
      <c r="G84" s="187" t="s">
        <v>213</v>
      </c>
      <c r="H84" s="189">
        <f>H85+H86</f>
        <v>0</v>
      </c>
      <c r="I84" s="137"/>
      <c r="J84" s="157" t="e">
        <f t="shared" si="10"/>
        <v>#DIV/0!</v>
      </c>
      <c r="K84" s="137"/>
      <c r="L84" s="157" t="e">
        <f t="shared" si="11"/>
        <v>#DIV/0!</v>
      </c>
      <c r="M84" s="157">
        <f t="shared" si="12"/>
        <v>0</v>
      </c>
      <c r="N84" s="137"/>
      <c r="O84" s="137"/>
      <c r="P84" s="137"/>
      <c r="Q84" s="137" t="e">
        <f t="shared" si="13"/>
        <v>#DIV/0!</v>
      </c>
    </row>
    <row r="85" spans="1:17" s="6" customFormat="1" ht="18" customHeight="1">
      <c r="A85" s="3" t="s">
        <v>223</v>
      </c>
      <c r="B85" s="47" t="s">
        <v>199</v>
      </c>
      <c r="C85" s="47" t="s">
        <v>185</v>
      </c>
      <c r="D85" s="177" t="s">
        <v>216</v>
      </c>
      <c r="E85" s="169" t="s">
        <v>138</v>
      </c>
      <c r="F85" s="187"/>
      <c r="G85" s="187"/>
      <c r="H85" s="189"/>
      <c r="I85" s="137"/>
      <c r="J85" s="157" t="e">
        <f t="shared" si="10"/>
        <v>#DIV/0!</v>
      </c>
      <c r="K85" s="137"/>
      <c r="L85" s="157" t="e">
        <f t="shared" si="11"/>
        <v>#DIV/0!</v>
      </c>
      <c r="M85" s="157">
        <f t="shared" si="12"/>
        <v>0</v>
      </c>
      <c r="N85" s="137"/>
      <c r="O85" s="137"/>
      <c r="P85" s="137"/>
      <c r="Q85" s="137" t="e">
        <f t="shared" si="13"/>
        <v>#DIV/0!</v>
      </c>
    </row>
    <row r="86" spans="1:17" s="6" customFormat="1" ht="38.25" customHeight="1">
      <c r="A86" s="174" t="s">
        <v>221</v>
      </c>
      <c r="B86" s="60" t="s">
        <v>199</v>
      </c>
      <c r="C86" s="47" t="s">
        <v>185</v>
      </c>
      <c r="D86" s="177" t="s">
        <v>216</v>
      </c>
      <c r="E86" s="169" t="s">
        <v>222</v>
      </c>
      <c r="F86" s="187"/>
      <c r="G86" s="187"/>
      <c r="H86" s="189"/>
      <c r="I86" s="137"/>
      <c r="J86" s="157" t="e">
        <f t="shared" si="10"/>
        <v>#DIV/0!</v>
      </c>
      <c r="K86" s="137"/>
      <c r="L86" s="157" t="e">
        <f t="shared" si="11"/>
        <v>#DIV/0!</v>
      </c>
      <c r="M86" s="157">
        <f t="shared" si="12"/>
        <v>0</v>
      </c>
      <c r="N86" s="137"/>
      <c r="O86" s="137"/>
      <c r="P86" s="137"/>
      <c r="Q86" s="137" t="e">
        <f t="shared" si="13"/>
        <v>#DIV/0!</v>
      </c>
    </row>
    <row r="87" spans="1:17" ht="12.75">
      <c r="A87" s="31" t="s">
        <v>29</v>
      </c>
      <c r="B87" s="166" t="s">
        <v>201</v>
      </c>
      <c r="C87" s="163"/>
      <c r="D87" s="163"/>
      <c r="E87" s="163"/>
      <c r="F87" s="163"/>
      <c r="G87" s="163"/>
      <c r="H87" s="196">
        <f>H90</f>
        <v>59.998999999999995</v>
      </c>
      <c r="I87" s="137">
        <f>I88</f>
        <v>27.6</v>
      </c>
      <c r="J87" s="157">
        <f t="shared" si="10"/>
        <v>46.000766679444666</v>
      </c>
      <c r="K87" s="137">
        <f>K88</f>
        <v>27.6</v>
      </c>
      <c r="L87" s="157">
        <f t="shared" si="11"/>
        <v>46.000766679444666</v>
      </c>
      <c r="M87" s="157">
        <f t="shared" si="12"/>
        <v>-32.398999999999994</v>
      </c>
      <c r="N87" s="131"/>
      <c r="O87" s="137">
        <f>O88</f>
        <v>27.6</v>
      </c>
      <c r="P87" s="137">
        <f>P88</f>
        <v>27.6</v>
      </c>
      <c r="Q87" s="137">
        <f t="shared" si="13"/>
        <v>100</v>
      </c>
    </row>
    <row r="88" spans="1:17" ht="12.75">
      <c r="A88" s="31" t="s">
        <v>235</v>
      </c>
      <c r="B88" s="166" t="s">
        <v>213</v>
      </c>
      <c r="C88" s="163"/>
      <c r="D88" s="163"/>
      <c r="E88" s="163"/>
      <c r="F88" s="163"/>
      <c r="G88" s="163"/>
      <c r="H88" s="196">
        <f>H96+H103+H108</f>
        <v>59.998999999999995</v>
      </c>
      <c r="I88" s="137">
        <f>I90</f>
        <v>27.6</v>
      </c>
      <c r="J88" s="157">
        <f t="shared" si="10"/>
        <v>46.000766679444666</v>
      </c>
      <c r="K88" s="137">
        <f>K90</f>
        <v>27.6</v>
      </c>
      <c r="L88" s="157">
        <f t="shared" si="11"/>
        <v>46.000766679444666</v>
      </c>
      <c r="M88" s="157">
        <f t="shared" si="12"/>
        <v>-32.398999999999994</v>
      </c>
      <c r="N88" s="131"/>
      <c r="O88" s="137">
        <f>O90</f>
        <v>27.6</v>
      </c>
      <c r="P88" s="137">
        <f>P90</f>
        <v>27.6</v>
      </c>
      <c r="Q88" s="137">
        <f t="shared" si="13"/>
        <v>100</v>
      </c>
    </row>
    <row r="89" spans="1:17" ht="12.75">
      <c r="A89" s="31" t="s">
        <v>261</v>
      </c>
      <c r="B89" s="166" t="s">
        <v>262</v>
      </c>
      <c r="C89" s="163"/>
      <c r="D89" s="163"/>
      <c r="E89" s="163"/>
      <c r="F89" s="163"/>
      <c r="G89" s="163"/>
      <c r="H89" s="196">
        <f>H114</f>
        <v>0</v>
      </c>
      <c r="I89" s="131"/>
      <c r="J89" s="157" t="e">
        <f t="shared" si="10"/>
        <v>#DIV/0!</v>
      </c>
      <c r="K89" s="131"/>
      <c r="L89" s="157" t="e">
        <f t="shared" si="11"/>
        <v>#DIV/0!</v>
      </c>
      <c r="M89" s="157">
        <f t="shared" si="12"/>
        <v>0</v>
      </c>
      <c r="N89" s="131"/>
      <c r="O89" s="131"/>
      <c r="P89" s="131"/>
      <c r="Q89" s="137" t="e">
        <f t="shared" si="13"/>
        <v>#DIV/0!</v>
      </c>
    </row>
    <row r="90" spans="1:17" ht="12.75">
      <c r="A90" s="30" t="s">
        <v>64</v>
      </c>
      <c r="B90" s="59" t="s">
        <v>201</v>
      </c>
      <c r="C90" s="197" t="s">
        <v>156</v>
      </c>
      <c r="D90" s="169"/>
      <c r="E90" s="169"/>
      <c r="F90" s="169"/>
      <c r="G90" s="169"/>
      <c r="H90" s="180">
        <f>H91+H110</f>
        <v>59.998999999999995</v>
      </c>
      <c r="I90" s="131">
        <f>I91</f>
        <v>27.6</v>
      </c>
      <c r="J90" s="157">
        <f t="shared" si="10"/>
        <v>46.000766679444666</v>
      </c>
      <c r="K90" s="131">
        <f>K91</f>
        <v>27.6</v>
      </c>
      <c r="L90" s="157">
        <f t="shared" si="11"/>
        <v>46.000766679444666</v>
      </c>
      <c r="M90" s="157">
        <f t="shared" si="12"/>
        <v>-32.398999999999994</v>
      </c>
      <c r="N90" s="131"/>
      <c r="O90" s="131">
        <f>O91</f>
        <v>27.6</v>
      </c>
      <c r="P90" s="131">
        <f>P91</f>
        <v>27.6</v>
      </c>
      <c r="Q90" s="137">
        <f t="shared" si="13"/>
        <v>100</v>
      </c>
    </row>
    <row r="91" spans="1:17" ht="38.25">
      <c r="A91" s="55" t="s">
        <v>271</v>
      </c>
      <c r="B91" s="59" t="s">
        <v>201</v>
      </c>
      <c r="C91" s="197" t="s">
        <v>156</v>
      </c>
      <c r="D91" s="198" t="s">
        <v>230</v>
      </c>
      <c r="E91" s="198"/>
      <c r="F91" s="169"/>
      <c r="G91" s="169"/>
      <c r="H91" s="199">
        <f>H92+H98+H104</f>
        <v>59.998999999999995</v>
      </c>
      <c r="I91" s="131">
        <f>I92+I104</f>
        <v>27.6</v>
      </c>
      <c r="J91" s="157">
        <f t="shared" si="10"/>
        <v>46.000766679444666</v>
      </c>
      <c r="K91" s="131">
        <f>K92+K104</f>
        <v>27.6</v>
      </c>
      <c r="L91" s="157">
        <f t="shared" si="11"/>
        <v>46.000766679444666</v>
      </c>
      <c r="M91" s="157">
        <f t="shared" si="12"/>
        <v>-32.398999999999994</v>
      </c>
      <c r="N91" s="131"/>
      <c r="O91" s="131">
        <f>O92+O104</f>
        <v>27.6</v>
      </c>
      <c r="P91" s="131">
        <f>P92+P104</f>
        <v>27.6</v>
      </c>
      <c r="Q91" s="137">
        <f t="shared" si="13"/>
        <v>100</v>
      </c>
    </row>
    <row r="92" spans="1:17" ht="13.5">
      <c r="A92" s="39" t="s">
        <v>242</v>
      </c>
      <c r="B92" s="59" t="s">
        <v>201</v>
      </c>
      <c r="C92" s="200" t="s">
        <v>156</v>
      </c>
      <c r="D92" s="200" t="s">
        <v>233</v>
      </c>
      <c r="E92" s="200"/>
      <c r="F92" s="201"/>
      <c r="G92" s="201"/>
      <c r="H92" s="202">
        <f>H93</f>
        <v>47.565</v>
      </c>
      <c r="I92" s="131">
        <f aca="true" t="shared" si="14" ref="I92:K94">I93</f>
        <v>23.11</v>
      </c>
      <c r="J92" s="157">
        <f t="shared" si="10"/>
        <v>48.586145274887</v>
      </c>
      <c r="K92" s="131">
        <f t="shared" si="14"/>
        <v>23.11</v>
      </c>
      <c r="L92" s="157">
        <f t="shared" si="11"/>
        <v>48.586145274887</v>
      </c>
      <c r="M92" s="157">
        <f t="shared" si="12"/>
        <v>-24.455</v>
      </c>
      <c r="N92" s="131"/>
      <c r="O92" s="131">
        <f aca="true" t="shared" si="15" ref="O92:P96">O93</f>
        <v>23.11</v>
      </c>
      <c r="P92" s="131">
        <f t="shared" si="15"/>
        <v>23.11</v>
      </c>
      <c r="Q92" s="137">
        <f t="shared" si="13"/>
        <v>100</v>
      </c>
    </row>
    <row r="93" spans="1:17" ht="13.5">
      <c r="A93" s="172" t="s">
        <v>234</v>
      </c>
      <c r="B93" s="59" t="s">
        <v>201</v>
      </c>
      <c r="C93" s="200" t="s">
        <v>156</v>
      </c>
      <c r="D93" s="200" t="s">
        <v>232</v>
      </c>
      <c r="E93" s="168"/>
      <c r="F93" s="201"/>
      <c r="G93" s="201"/>
      <c r="H93" s="202">
        <f>H94</f>
        <v>47.565</v>
      </c>
      <c r="I93" s="131">
        <f t="shared" si="14"/>
        <v>23.11</v>
      </c>
      <c r="J93" s="157">
        <f t="shared" si="10"/>
        <v>48.586145274887</v>
      </c>
      <c r="K93" s="131">
        <f t="shared" si="14"/>
        <v>23.11</v>
      </c>
      <c r="L93" s="157">
        <f t="shared" si="11"/>
        <v>48.586145274887</v>
      </c>
      <c r="M93" s="157">
        <f t="shared" si="12"/>
        <v>-24.455</v>
      </c>
      <c r="N93" s="131"/>
      <c r="O93" s="131">
        <f t="shared" si="15"/>
        <v>23.11</v>
      </c>
      <c r="P93" s="131">
        <f t="shared" si="15"/>
        <v>23.11</v>
      </c>
      <c r="Q93" s="137">
        <f t="shared" si="13"/>
        <v>100</v>
      </c>
    </row>
    <row r="94" spans="1:17" ht="25.5">
      <c r="A94" s="174" t="s">
        <v>217</v>
      </c>
      <c r="B94" s="59" t="s">
        <v>201</v>
      </c>
      <c r="C94" s="200" t="s">
        <v>156</v>
      </c>
      <c r="D94" s="203" t="str">
        <f>D93</f>
        <v>П110177500</v>
      </c>
      <c r="E94" s="168" t="s">
        <v>218</v>
      </c>
      <c r="F94" s="201"/>
      <c r="G94" s="201"/>
      <c r="H94" s="202">
        <f>H95</f>
        <v>47.565</v>
      </c>
      <c r="I94" s="131">
        <f t="shared" si="14"/>
        <v>23.11</v>
      </c>
      <c r="J94" s="157">
        <f t="shared" si="10"/>
        <v>48.586145274887</v>
      </c>
      <c r="K94" s="131">
        <f t="shared" si="14"/>
        <v>23.11</v>
      </c>
      <c r="L94" s="157">
        <f t="shared" si="11"/>
        <v>48.586145274887</v>
      </c>
      <c r="M94" s="157">
        <f t="shared" si="12"/>
        <v>-24.455</v>
      </c>
      <c r="N94" s="131"/>
      <c r="O94" s="131">
        <f t="shared" si="15"/>
        <v>23.11</v>
      </c>
      <c r="P94" s="131">
        <f t="shared" si="15"/>
        <v>23.11</v>
      </c>
      <c r="Q94" s="137">
        <f t="shared" si="13"/>
        <v>100</v>
      </c>
    </row>
    <row r="95" spans="1:17" ht="25.5">
      <c r="A95" s="54" t="s">
        <v>9</v>
      </c>
      <c r="B95" s="59" t="s">
        <v>201</v>
      </c>
      <c r="C95" s="200" t="s">
        <v>156</v>
      </c>
      <c r="D95" s="203" t="str">
        <f>D94</f>
        <v>П110177500</v>
      </c>
      <c r="E95" s="47" t="s">
        <v>144</v>
      </c>
      <c r="F95" s="201"/>
      <c r="G95" s="201"/>
      <c r="H95" s="202">
        <f>H97</f>
        <v>47.565</v>
      </c>
      <c r="I95" s="131">
        <f>I96</f>
        <v>23.11</v>
      </c>
      <c r="J95" s="157">
        <f t="shared" si="10"/>
        <v>48.586145274887</v>
      </c>
      <c r="K95" s="131">
        <f>K96</f>
        <v>23.11</v>
      </c>
      <c r="L95" s="157">
        <f t="shared" si="11"/>
        <v>48.586145274887</v>
      </c>
      <c r="M95" s="157">
        <f t="shared" si="12"/>
        <v>-24.455</v>
      </c>
      <c r="N95" s="131"/>
      <c r="O95" s="131">
        <f t="shared" si="15"/>
        <v>23.11</v>
      </c>
      <c r="P95" s="131">
        <f t="shared" si="15"/>
        <v>23.11</v>
      </c>
      <c r="Q95" s="137">
        <f t="shared" si="13"/>
        <v>100</v>
      </c>
    </row>
    <row r="96" spans="1:17" ht="13.5">
      <c r="A96" s="174" t="s">
        <v>235</v>
      </c>
      <c r="B96" s="59" t="s">
        <v>201</v>
      </c>
      <c r="C96" s="200" t="s">
        <v>156</v>
      </c>
      <c r="D96" s="203" t="str">
        <f>D95</f>
        <v>П110177500</v>
      </c>
      <c r="E96" s="47" t="s">
        <v>144</v>
      </c>
      <c r="F96" s="201"/>
      <c r="G96" s="201" t="s">
        <v>213</v>
      </c>
      <c r="H96" s="202">
        <f>H97</f>
        <v>47.565</v>
      </c>
      <c r="I96" s="131">
        <f>I97</f>
        <v>23.11</v>
      </c>
      <c r="J96" s="157">
        <f t="shared" si="10"/>
        <v>48.586145274887</v>
      </c>
      <c r="K96" s="131">
        <f>K97</f>
        <v>23.11</v>
      </c>
      <c r="L96" s="157">
        <f t="shared" si="11"/>
        <v>48.586145274887</v>
      </c>
      <c r="M96" s="157">
        <f t="shared" si="12"/>
        <v>-24.455</v>
      </c>
      <c r="N96" s="131"/>
      <c r="O96" s="131">
        <f t="shared" si="15"/>
        <v>23.11</v>
      </c>
      <c r="P96" s="131">
        <f t="shared" si="15"/>
        <v>23.11</v>
      </c>
      <c r="Q96" s="137">
        <f t="shared" si="13"/>
        <v>100</v>
      </c>
    </row>
    <row r="97" spans="1:17" ht="25.5">
      <c r="A97" s="54" t="s">
        <v>7</v>
      </c>
      <c r="B97" s="59" t="s">
        <v>201</v>
      </c>
      <c r="C97" s="200" t="s">
        <v>156</v>
      </c>
      <c r="D97" s="203" t="str">
        <f>D95</f>
        <v>П110177500</v>
      </c>
      <c r="E97" s="47" t="s">
        <v>145</v>
      </c>
      <c r="F97" s="201"/>
      <c r="G97" s="201"/>
      <c r="H97" s="202">
        <v>47.565</v>
      </c>
      <c r="I97" s="131">
        <v>23.11</v>
      </c>
      <c r="J97" s="157">
        <f t="shared" si="10"/>
        <v>48.586145274887</v>
      </c>
      <c r="K97" s="131">
        <v>23.11</v>
      </c>
      <c r="L97" s="157">
        <f t="shared" si="11"/>
        <v>48.586145274887</v>
      </c>
      <c r="M97" s="157">
        <f t="shared" si="12"/>
        <v>-24.455</v>
      </c>
      <c r="N97" s="131"/>
      <c r="O97" s="131">
        <f>K97</f>
        <v>23.11</v>
      </c>
      <c r="P97" s="131">
        <f>K97</f>
        <v>23.11</v>
      </c>
      <c r="Q97" s="137">
        <f t="shared" si="13"/>
        <v>100</v>
      </c>
    </row>
    <row r="98" spans="1:17" ht="40.5">
      <c r="A98" s="50" t="s">
        <v>236</v>
      </c>
      <c r="B98" s="200" t="s">
        <v>201</v>
      </c>
      <c r="C98" s="200" t="s">
        <v>156</v>
      </c>
      <c r="D98" s="200" t="s">
        <v>238</v>
      </c>
      <c r="E98" s="187"/>
      <c r="F98" s="187"/>
      <c r="G98" s="201"/>
      <c r="H98" s="202">
        <f>H100</f>
        <v>0</v>
      </c>
      <c r="I98" s="131"/>
      <c r="J98" s="157" t="e">
        <f t="shared" si="10"/>
        <v>#DIV/0!</v>
      </c>
      <c r="K98" s="131"/>
      <c r="L98" s="157" t="e">
        <f t="shared" si="11"/>
        <v>#DIV/0!</v>
      </c>
      <c r="M98" s="157">
        <f t="shared" si="12"/>
        <v>0</v>
      </c>
      <c r="N98" s="131"/>
      <c r="O98" s="131"/>
      <c r="P98" s="131"/>
      <c r="Q98" s="137" t="e">
        <f t="shared" si="13"/>
        <v>#DIV/0!</v>
      </c>
    </row>
    <row r="99" spans="1:17" ht="13.5">
      <c r="A99" s="172" t="s">
        <v>234</v>
      </c>
      <c r="B99" s="200" t="s">
        <v>201</v>
      </c>
      <c r="C99" s="200"/>
      <c r="D99" s="200" t="s">
        <v>237</v>
      </c>
      <c r="E99" s="187"/>
      <c r="F99" s="187"/>
      <c r="G99" s="201"/>
      <c r="H99" s="202"/>
      <c r="I99" s="131"/>
      <c r="J99" s="157" t="e">
        <f t="shared" si="10"/>
        <v>#DIV/0!</v>
      </c>
      <c r="K99" s="131"/>
      <c r="L99" s="157" t="e">
        <f t="shared" si="11"/>
        <v>#DIV/0!</v>
      </c>
      <c r="M99" s="157">
        <f t="shared" si="12"/>
        <v>0</v>
      </c>
      <c r="N99" s="131"/>
      <c r="O99" s="131"/>
      <c r="P99" s="131"/>
      <c r="Q99" s="137" t="e">
        <f t="shared" si="13"/>
        <v>#DIV/0!</v>
      </c>
    </row>
    <row r="100" spans="1:17" ht="36.75" customHeight="1">
      <c r="A100" s="174" t="s">
        <v>217</v>
      </c>
      <c r="B100" s="200" t="s">
        <v>201</v>
      </c>
      <c r="C100" s="200" t="s">
        <v>156</v>
      </c>
      <c r="D100" s="200" t="s">
        <v>237</v>
      </c>
      <c r="E100" s="47" t="s">
        <v>218</v>
      </c>
      <c r="F100" s="47"/>
      <c r="G100" s="201"/>
      <c r="H100" s="202">
        <f>H101</f>
        <v>0</v>
      </c>
      <c r="I100" s="131"/>
      <c r="J100" s="157" t="e">
        <f t="shared" si="10"/>
        <v>#DIV/0!</v>
      </c>
      <c r="K100" s="131"/>
      <c r="L100" s="157" t="e">
        <f t="shared" si="11"/>
        <v>#DIV/0!</v>
      </c>
      <c r="M100" s="157">
        <f t="shared" si="12"/>
        <v>0</v>
      </c>
      <c r="N100" s="131"/>
      <c r="O100" s="131"/>
      <c r="P100" s="131"/>
      <c r="Q100" s="137" t="e">
        <f t="shared" si="13"/>
        <v>#DIV/0!</v>
      </c>
    </row>
    <row r="101" spans="1:17" ht="25.5">
      <c r="A101" s="54" t="s">
        <v>9</v>
      </c>
      <c r="B101" s="200" t="s">
        <v>201</v>
      </c>
      <c r="C101" s="200" t="s">
        <v>156</v>
      </c>
      <c r="D101" s="200" t="s">
        <v>237</v>
      </c>
      <c r="E101" s="47" t="s">
        <v>144</v>
      </c>
      <c r="F101" s="47"/>
      <c r="G101" s="201"/>
      <c r="H101" s="202">
        <f>H102</f>
        <v>0</v>
      </c>
      <c r="I101" s="131"/>
      <c r="J101" s="157" t="e">
        <f t="shared" si="10"/>
        <v>#DIV/0!</v>
      </c>
      <c r="K101" s="131"/>
      <c r="L101" s="157" t="e">
        <f t="shared" si="11"/>
        <v>#DIV/0!</v>
      </c>
      <c r="M101" s="157">
        <f t="shared" si="12"/>
        <v>0</v>
      </c>
      <c r="N101" s="131"/>
      <c r="O101" s="131"/>
      <c r="P101" s="131"/>
      <c r="Q101" s="137" t="e">
        <f t="shared" si="13"/>
        <v>#DIV/0!</v>
      </c>
    </row>
    <row r="102" spans="1:17" ht="25.5">
      <c r="A102" s="54" t="s">
        <v>7</v>
      </c>
      <c r="B102" s="200" t="s">
        <v>201</v>
      </c>
      <c r="C102" s="200" t="s">
        <v>156</v>
      </c>
      <c r="D102" s="200" t="s">
        <v>237</v>
      </c>
      <c r="E102" s="47" t="s">
        <v>145</v>
      </c>
      <c r="F102" s="47"/>
      <c r="G102" s="201"/>
      <c r="H102" s="202">
        <f>H103</f>
        <v>0</v>
      </c>
      <c r="I102" s="131"/>
      <c r="J102" s="157" t="e">
        <f t="shared" si="10"/>
        <v>#DIV/0!</v>
      </c>
      <c r="K102" s="131"/>
      <c r="L102" s="157" t="e">
        <f t="shared" si="11"/>
        <v>#DIV/0!</v>
      </c>
      <c r="M102" s="157">
        <f t="shared" si="12"/>
        <v>0</v>
      </c>
      <c r="N102" s="131"/>
      <c r="O102" s="131"/>
      <c r="P102" s="131"/>
      <c r="Q102" s="137" t="e">
        <f t="shared" si="13"/>
        <v>#DIV/0!</v>
      </c>
    </row>
    <row r="103" spans="1:17" ht="13.5">
      <c r="A103" s="174" t="s">
        <v>235</v>
      </c>
      <c r="B103" s="200" t="s">
        <v>201</v>
      </c>
      <c r="C103" s="200" t="s">
        <v>156</v>
      </c>
      <c r="D103" s="200" t="s">
        <v>237</v>
      </c>
      <c r="E103" s="187" t="s">
        <v>145</v>
      </c>
      <c r="F103" s="187"/>
      <c r="G103" s="201" t="s">
        <v>213</v>
      </c>
      <c r="H103" s="204"/>
      <c r="I103" s="131"/>
      <c r="J103" s="157" t="e">
        <f t="shared" si="10"/>
        <v>#DIV/0!</v>
      </c>
      <c r="K103" s="131"/>
      <c r="L103" s="157" t="e">
        <f t="shared" si="11"/>
        <v>#DIV/0!</v>
      </c>
      <c r="M103" s="157">
        <f t="shared" si="12"/>
        <v>0</v>
      </c>
      <c r="N103" s="131"/>
      <c r="O103" s="131"/>
      <c r="P103" s="131"/>
      <c r="Q103" s="137" t="e">
        <f t="shared" si="13"/>
        <v>#DIV/0!</v>
      </c>
    </row>
    <row r="104" spans="1:17" ht="27">
      <c r="A104" s="49" t="s">
        <v>241</v>
      </c>
      <c r="B104" s="200" t="s">
        <v>201</v>
      </c>
      <c r="C104" s="200" t="s">
        <v>156</v>
      </c>
      <c r="D104" s="200" t="s">
        <v>239</v>
      </c>
      <c r="E104" s="200"/>
      <c r="F104" s="47"/>
      <c r="G104" s="201"/>
      <c r="H104" s="202">
        <f aca="true" t="shared" si="16" ref="H104:I106">H105</f>
        <v>12.434</v>
      </c>
      <c r="I104" s="131">
        <f t="shared" si="16"/>
        <v>4.49</v>
      </c>
      <c r="J104" s="157">
        <f t="shared" si="10"/>
        <v>36.110664307543836</v>
      </c>
      <c r="K104" s="131">
        <f>K105</f>
        <v>4.49</v>
      </c>
      <c r="L104" s="157">
        <f t="shared" si="11"/>
        <v>36.110664307543836</v>
      </c>
      <c r="M104" s="157">
        <f t="shared" si="12"/>
        <v>-7.943999999999999</v>
      </c>
      <c r="N104" s="131"/>
      <c r="O104" s="131">
        <f aca="true" t="shared" si="17" ref="O104:P108">O105</f>
        <v>4.49</v>
      </c>
      <c r="P104" s="131">
        <f t="shared" si="17"/>
        <v>4.49</v>
      </c>
      <c r="Q104" s="137">
        <f t="shared" si="13"/>
        <v>100</v>
      </c>
    </row>
    <row r="105" spans="1:17" ht="13.5">
      <c r="A105" s="172" t="s">
        <v>234</v>
      </c>
      <c r="B105" s="200" t="s">
        <v>201</v>
      </c>
      <c r="C105" s="200" t="s">
        <v>156</v>
      </c>
      <c r="D105" s="200" t="s">
        <v>240</v>
      </c>
      <c r="E105" s="47"/>
      <c r="F105" s="47"/>
      <c r="G105" s="201"/>
      <c r="H105" s="202">
        <f t="shared" si="16"/>
        <v>12.434</v>
      </c>
      <c r="I105" s="131">
        <f t="shared" si="16"/>
        <v>4.49</v>
      </c>
      <c r="J105" s="157">
        <f t="shared" si="10"/>
        <v>36.110664307543836</v>
      </c>
      <c r="K105" s="131">
        <f>K106</f>
        <v>4.49</v>
      </c>
      <c r="L105" s="157">
        <f t="shared" si="11"/>
        <v>36.110664307543836</v>
      </c>
      <c r="M105" s="157">
        <f t="shared" si="12"/>
        <v>-7.943999999999999</v>
      </c>
      <c r="N105" s="131"/>
      <c r="O105" s="131">
        <f t="shared" si="17"/>
        <v>4.49</v>
      </c>
      <c r="P105" s="131">
        <f t="shared" si="17"/>
        <v>4.49</v>
      </c>
      <c r="Q105" s="137">
        <f t="shared" si="13"/>
        <v>100</v>
      </c>
    </row>
    <row r="106" spans="1:17" s="57" customFormat="1" ht="35.25" customHeight="1">
      <c r="A106" s="174" t="s">
        <v>217</v>
      </c>
      <c r="B106" s="200" t="s">
        <v>201</v>
      </c>
      <c r="C106" s="200" t="s">
        <v>156</v>
      </c>
      <c r="D106" s="200" t="s">
        <v>240</v>
      </c>
      <c r="E106" s="47" t="s">
        <v>218</v>
      </c>
      <c r="F106" s="47"/>
      <c r="G106" s="201"/>
      <c r="H106" s="202">
        <f t="shared" si="16"/>
        <v>12.434</v>
      </c>
      <c r="I106" s="138">
        <f t="shared" si="16"/>
        <v>4.49</v>
      </c>
      <c r="J106" s="157">
        <f t="shared" si="10"/>
        <v>36.110664307543836</v>
      </c>
      <c r="K106" s="138">
        <f>K107</f>
        <v>4.49</v>
      </c>
      <c r="L106" s="157">
        <f t="shared" si="11"/>
        <v>36.110664307543836</v>
      </c>
      <c r="M106" s="157">
        <f t="shared" si="12"/>
        <v>-7.943999999999999</v>
      </c>
      <c r="N106" s="138"/>
      <c r="O106" s="138">
        <f t="shared" si="17"/>
        <v>4.49</v>
      </c>
      <c r="P106" s="138">
        <f t="shared" si="17"/>
        <v>4.49</v>
      </c>
      <c r="Q106" s="137">
        <f t="shared" si="13"/>
        <v>100</v>
      </c>
    </row>
    <row r="107" spans="1:17" ht="28.5" customHeight="1">
      <c r="A107" s="54" t="s">
        <v>9</v>
      </c>
      <c r="B107" s="200" t="s">
        <v>201</v>
      </c>
      <c r="C107" s="200" t="s">
        <v>156</v>
      </c>
      <c r="D107" s="200" t="s">
        <v>240</v>
      </c>
      <c r="E107" s="47" t="s">
        <v>144</v>
      </c>
      <c r="F107" s="47"/>
      <c r="G107" s="201"/>
      <c r="H107" s="202">
        <f>H109</f>
        <v>12.434</v>
      </c>
      <c r="I107" s="131">
        <f>I108</f>
        <v>4.49</v>
      </c>
      <c r="J107" s="157">
        <f t="shared" si="10"/>
        <v>36.110664307543836</v>
      </c>
      <c r="K107" s="131">
        <f>K108</f>
        <v>4.49</v>
      </c>
      <c r="L107" s="157">
        <f t="shared" si="11"/>
        <v>36.110664307543836</v>
      </c>
      <c r="M107" s="157">
        <f t="shared" si="12"/>
        <v>-7.943999999999999</v>
      </c>
      <c r="N107" s="131"/>
      <c r="O107" s="131">
        <f t="shared" si="17"/>
        <v>4.49</v>
      </c>
      <c r="P107" s="131">
        <f t="shared" si="17"/>
        <v>4.49</v>
      </c>
      <c r="Q107" s="137">
        <f t="shared" si="13"/>
        <v>100</v>
      </c>
    </row>
    <row r="108" spans="1:17" ht="28.5" customHeight="1">
      <c r="A108" s="174" t="s">
        <v>235</v>
      </c>
      <c r="B108" s="200" t="s">
        <v>201</v>
      </c>
      <c r="C108" s="200" t="s">
        <v>156</v>
      </c>
      <c r="D108" s="200" t="s">
        <v>240</v>
      </c>
      <c r="E108" s="187" t="s">
        <v>144</v>
      </c>
      <c r="F108" s="47"/>
      <c r="G108" s="201" t="s">
        <v>213</v>
      </c>
      <c r="H108" s="205">
        <f>H109</f>
        <v>12.434</v>
      </c>
      <c r="I108" s="131">
        <f>I109</f>
        <v>4.49</v>
      </c>
      <c r="J108" s="157">
        <f t="shared" si="10"/>
        <v>36.110664307543836</v>
      </c>
      <c r="K108" s="131">
        <f>K109</f>
        <v>4.49</v>
      </c>
      <c r="L108" s="157">
        <f t="shared" si="11"/>
        <v>36.110664307543836</v>
      </c>
      <c r="M108" s="157">
        <f t="shared" si="12"/>
        <v>-7.943999999999999</v>
      </c>
      <c r="N108" s="131"/>
      <c r="O108" s="131">
        <f t="shared" si="17"/>
        <v>4.49</v>
      </c>
      <c r="P108" s="131">
        <f t="shared" si="17"/>
        <v>4.49</v>
      </c>
      <c r="Q108" s="137">
        <f t="shared" si="13"/>
        <v>100</v>
      </c>
    </row>
    <row r="109" spans="1:17" ht="29.25" customHeight="1">
      <c r="A109" s="54" t="s">
        <v>7</v>
      </c>
      <c r="B109" s="200" t="s">
        <v>201</v>
      </c>
      <c r="C109" s="200" t="s">
        <v>156</v>
      </c>
      <c r="D109" s="200" t="s">
        <v>240</v>
      </c>
      <c r="E109" s="187" t="s">
        <v>145</v>
      </c>
      <c r="F109" s="47"/>
      <c r="G109" s="201"/>
      <c r="H109" s="205">
        <v>12.434</v>
      </c>
      <c r="I109" s="131">
        <v>4.49</v>
      </c>
      <c r="J109" s="157">
        <f t="shared" si="10"/>
        <v>36.110664307543836</v>
      </c>
      <c r="K109" s="131">
        <f>I109</f>
        <v>4.49</v>
      </c>
      <c r="L109" s="157">
        <f t="shared" si="11"/>
        <v>36.110664307543836</v>
      </c>
      <c r="M109" s="157">
        <f t="shared" si="12"/>
        <v>-7.943999999999999</v>
      </c>
      <c r="N109" s="131"/>
      <c r="O109" s="131">
        <f>K109</f>
        <v>4.49</v>
      </c>
      <c r="P109" s="131">
        <f>K109</f>
        <v>4.49</v>
      </c>
      <c r="Q109" s="137">
        <f t="shared" si="13"/>
        <v>100</v>
      </c>
    </row>
    <row r="110" spans="1:17" ht="38.25">
      <c r="A110" s="192" t="s">
        <v>259</v>
      </c>
      <c r="B110" s="200" t="s">
        <v>201</v>
      </c>
      <c r="C110" s="200" t="s">
        <v>156</v>
      </c>
      <c r="D110" s="47" t="s">
        <v>260</v>
      </c>
      <c r="E110" s="187"/>
      <c r="F110" s="47"/>
      <c r="G110" s="201"/>
      <c r="H110" s="202">
        <f>H111</f>
        <v>0</v>
      </c>
      <c r="I110" s="131"/>
      <c r="J110" s="157" t="e">
        <f t="shared" si="10"/>
        <v>#DIV/0!</v>
      </c>
      <c r="K110" s="131"/>
      <c r="L110" s="157" t="e">
        <f t="shared" si="11"/>
        <v>#DIV/0!</v>
      </c>
      <c r="M110" s="157">
        <f t="shared" si="12"/>
        <v>0</v>
      </c>
      <c r="N110" s="131"/>
      <c r="O110" s="131"/>
      <c r="P110" s="131"/>
      <c r="Q110" s="137" t="e">
        <f t="shared" si="13"/>
        <v>#DIV/0!</v>
      </c>
    </row>
    <row r="111" spans="1:17" s="57" customFormat="1" ht="21.75" customHeight="1">
      <c r="A111" s="172" t="s">
        <v>234</v>
      </c>
      <c r="B111" s="200" t="s">
        <v>201</v>
      </c>
      <c r="C111" s="200" t="s">
        <v>156</v>
      </c>
      <c r="D111" s="47" t="s">
        <v>260</v>
      </c>
      <c r="E111" s="187"/>
      <c r="F111" s="47"/>
      <c r="G111" s="201"/>
      <c r="H111" s="202">
        <f>H113</f>
        <v>0</v>
      </c>
      <c r="I111" s="138"/>
      <c r="J111" s="157" t="e">
        <f t="shared" si="10"/>
        <v>#DIV/0!</v>
      </c>
      <c r="K111" s="138"/>
      <c r="L111" s="157" t="e">
        <f t="shared" si="11"/>
        <v>#DIV/0!</v>
      </c>
      <c r="M111" s="157">
        <f t="shared" si="12"/>
        <v>0</v>
      </c>
      <c r="N111" s="138"/>
      <c r="O111" s="138"/>
      <c r="P111" s="138"/>
      <c r="Q111" s="137" t="e">
        <f t="shared" si="13"/>
        <v>#DIV/0!</v>
      </c>
    </row>
    <row r="112" spans="1:17" s="57" customFormat="1" ht="21.75" customHeight="1">
      <c r="A112" s="174" t="s">
        <v>217</v>
      </c>
      <c r="B112" s="200" t="s">
        <v>201</v>
      </c>
      <c r="C112" s="200" t="s">
        <v>156</v>
      </c>
      <c r="D112" s="47" t="s">
        <v>260</v>
      </c>
      <c r="E112" s="187" t="s">
        <v>218</v>
      </c>
      <c r="F112" s="47"/>
      <c r="G112" s="201"/>
      <c r="H112" s="202">
        <f>H113</f>
        <v>0</v>
      </c>
      <c r="I112" s="138"/>
      <c r="J112" s="157" t="e">
        <f t="shared" si="10"/>
        <v>#DIV/0!</v>
      </c>
      <c r="K112" s="138"/>
      <c r="L112" s="157" t="e">
        <f t="shared" si="11"/>
        <v>#DIV/0!</v>
      </c>
      <c r="M112" s="157">
        <f t="shared" si="12"/>
        <v>0</v>
      </c>
      <c r="N112" s="138"/>
      <c r="O112" s="138"/>
      <c r="P112" s="138"/>
      <c r="Q112" s="137" t="e">
        <f t="shared" si="13"/>
        <v>#DIV/0!</v>
      </c>
    </row>
    <row r="113" spans="1:17" ht="36" customHeight="1">
      <c r="A113" s="54" t="s">
        <v>9</v>
      </c>
      <c r="B113" s="200" t="s">
        <v>201</v>
      </c>
      <c r="C113" s="200" t="s">
        <v>156</v>
      </c>
      <c r="D113" s="47" t="s">
        <v>260</v>
      </c>
      <c r="E113" s="47" t="s">
        <v>144</v>
      </c>
      <c r="F113" s="47"/>
      <c r="G113" s="201"/>
      <c r="H113" s="202">
        <f>H115</f>
        <v>0</v>
      </c>
      <c r="I113" s="131"/>
      <c r="J113" s="157" t="e">
        <f t="shared" si="10"/>
        <v>#DIV/0!</v>
      </c>
      <c r="K113" s="131"/>
      <c r="L113" s="157" t="e">
        <f t="shared" si="11"/>
        <v>#DIV/0!</v>
      </c>
      <c r="M113" s="157">
        <f t="shared" si="12"/>
        <v>0</v>
      </c>
      <c r="N113" s="131"/>
      <c r="O113" s="131"/>
      <c r="P113" s="131"/>
      <c r="Q113" s="137" t="e">
        <f t="shared" si="13"/>
        <v>#DIV/0!</v>
      </c>
    </row>
    <row r="114" spans="1:17" ht="17.25" customHeight="1">
      <c r="A114" s="54" t="s">
        <v>261</v>
      </c>
      <c r="B114" s="200" t="s">
        <v>201</v>
      </c>
      <c r="C114" s="200" t="s">
        <v>156</v>
      </c>
      <c r="D114" s="47" t="s">
        <v>260</v>
      </c>
      <c r="E114" s="47" t="s">
        <v>144</v>
      </c>
      <c r="F114" s="47"/>
      <c r="G114" s="201" t="s">
        <v>262</v>
      </c>
      <c r="H114" s="202"/>
      <c r="I114" s="131"/>
      <c r="J114" s="157" t="e">
        <f t="shared" si="10"/>
        <v>#DIV/0!</v>
      </c>
      <c r="K114" s="131"/>
      <c r="L114" s="157" t="e">
        <f t="shared" si="11"/>
        <v>#DIV/0!</v>
      </c>
      <c r="M114" s="157">
        <f t="shared" si="12"/>
        <v>0</v>
      </c>
      <c r="N114" s="131"/>
      <c r="O114" s="131"/>
      <c r="P114" s="131"/>
      <c r="Q114" s="137" t="e">
        <f t="shared" si="13"/>
        <v>#DIV/0!</v>
      </c>
    </row>
    <row r="115" spans="1:17" ht="35.25" customHeight="1">
      <c r="A115" s="51" t="s">
        <v>5</v>
      </c>
      <c r="B115" s="200" t="s">
        <v>201</v>
      </c>
      <c r="C115" s="200" t="s">
        <v>156</v>
      </c>
      <c r="D115" s="47" t="s">
        <v>260</v>
      </c>
      <c r="E115" s="187" t="s">
        <v>145</v>
      </c>
      <c r="F115" s="47"/>
      <c r="G115" s="201"/>
      <c r="H115" s="206"/>
      <c r="I115" s="131"/>
      <c r="J115" s="157" t="e">
        <f t="shared" si="10"/>
        <v>#DIV/0!</v>
      </c>
      <c r="K115" s="131"/>
      <c r="L115" s="157" t="e">
        <f t="shared" si="11"/>
        <v>#DIV/0!</v>
      </c>
      <c r="M115" s="157">
        <f t="shared" si="12"/>
        <v>0</v>
      </c>
      <c r="N115" s="131"/>
      <c r="O115" s="131"/>
      <c r="P115" s="131"/>
      <c r="Q115" s="137" t="e">
        <f t="shared" si="13"/>
        <v>#DIV/0!</v>
      </c>
    </row>
    <row r="116" spans="1:17" ht="12.75">
      <c r="A116" s="31" t="s">
        <v>157</v>
      </c>
      <c r="B116" s="184" t="s">
        <v>205</v>
      </c>
      <c r="C116" s="185"/>
      <c r="D116" s="185"/>
      <c r="E116" s="185"/>
      <c r="F116" s="201"/>
      <c r="G116" s="201"/>
      <c r="H116" s="58">
        <f>H119</f>
        <v>1167.38</v>
      </c>
      <c r="I116" s="137">
        <f>I117+I118</f>
        <v>1003.41</v>
      </c>
      <c r="J116" s="157">
        <f t="shared" si="10"/>
        <v>85.95401668693997</v>
      </c>
      <c r="K116" s="137">
        <f>K117+K118</f>
        <v>1003.41</v>
      </c>
      <c r="L116" s="157">
        <f t="shared" si="11"/>
        <v>85.95401668693997</v>
      </c>
      <c r="M116" s="157">
        <f t="shared" si="12"/>
        <v>-163.97000000000014</v>
      </c>
      <c r="N116" s="131"/>
      <c r="O116" s="137">
        <f>O117+O118</f>
        <v>1003.41</v>
      </c>
      <c r="P116" s="137">
        <f>P117+P118</f>
        <v>1003.41</v>
      </c>
      <c r="Q116" s="137">
        <f t="shared" si="13"/>
        <v>100</v>
      </c>
    </row>
    <row r="117" spans="1:17" ht="12.75">
      <c r="A117" s="31" t="s">
        <v>210</v>
      </c>
      <c r="B117" s="166" t="s">
        <v>77</v>
      </c>
      <c r="C117" s="185"/>
      <c r="D117" s="185"/>
      <c r="E117" s="185"/>
      <c r="F117" s="201"/>
      <c r="G117" s="201"/>
      <c r="H117" s="58">
        <f>H127</f>
        <v>600</v>
      </c>
      <c r="I117" s="137">
        <f>I127</f>
        <v>507.9</v>
      </c>
      <c r="J117" s="157">
        <f t="shared" si="10"/>
        <v>84.64999999999999</v>
      </c>
      <c r="K117" s="137">
        <f>K127</f>
        <v>507.9</v>
      </c>
      <c r="L117" s="157">
        <f t="shared" si="11"/>
        <v>84.64999999999999</v>
      </c>
      <c r="M117" s="157">
        <f t="shared" si="12"/>
        <v>-92.10000000000002</v>
      </c>
      <c r="N117" s="131"/>
      <c r="O117" s="137">
        <f>O127</f>
        <v>507.9</v>
      </c>
      <c r="P117" s="137">
        <f>P127</f>
        <v>507.9</v>
      </c>
      <c r="Q117" s="137">
        <f t="shared" si="13"/>
        <v>100</v>
      </c>
    </row>
    <row r="118" spans="1:17" ht="12.75">
      <c r="A118" s="31" t="s">
        <v>235</v>
      </c>
      <c r="B118" s="166" t="s">
        <v>213</v>
      </c>
      <c r="C118" s="185"/>
      <c r="D118" s="185"/>
      <c r="E118" s="185"/>
      <c r="F118" s="201"/>
      <c r="G118" s="201"/>
      <c r="H118" s="58" t="str">
        <f>H126</f>
        <v>567,38</v>
      </c>
      <c r="I118" s="137">
        <f>I126</f>
        <v>495.51</v>
      </c>
      <c r="J118" s="157">
        <f t="shared" si="10"/>
        <v>87.33300433571857</v>
      </c>
      <c r="K118" s="137">
        <f>K126</f>
        <v>495.51</v>
      </c>
      <c r="L118" s="157">
        <f t="shared" si="11"/>
        <v>87.33300433571857</v>
      </c>
      <c r="M118" s="157">
        <f t="shared" si="12"/>
        <v>-71.87</v>
      </c>
      <c r="N118" s="131"/>
      <c r="O118" s="137">
        <f>O126</f>
        <v>495.51</v>
      </c>
      <c r="P118" s="137">
        <f>P126</f>
        <v>495.51</v>
      </c>
      <c r="Q118" s="137">
        <f t="shared" si="13"/>
        <v>100</v>
      </c>
    </row>
    <row r="119" spans="1:17" ht="12.75">
      <c r="A119" s="51" t="s">
        <v>43</v>
      </c>
      <c r="B119" s="47" t="s">
        <v>205</v>
      </c>
      <c r="C119" s="47" t="s">
        <v>158</v>
      </c>
      <c r="D119" s="186"/>
      <c r="E119" s="186"/>
      <c r="F119" s="201"/>
      <c r="G119" s="201"/>
      <c r="H119" s="202">
        <f>H120</f>
        <v>1167.38</v>
      </c>
      <c r="I119" s="131">
        <f>I120</f>
        <v>1003.41</v>
      </c>
      <c r="J119" s="157">
        <f t="shared" si="10"/>
        <v>85.95401668693997</v>
      </c>
      <c r="K119" s="131">
        <f aca="true" t="shared" si="18" ref="K119:K124">K120</f>
        <v>1003.41</v>
      </c>
      <c r="L119" s="157">
        <f t="shared" si="11"/>
        <v>85.95401668693997</v>
      </c>
      <c r="M119" s="157">
        <f t="shared" si="12"/>
        <v>-163.97000000000014</v>
      </c>
      <c r="N119" s="131"/>
      <c r="O119" s="131">
        <f aca="true" t="shared" si="19" ref="O119:O124">O120</f>
        <v>1003.41</v>
      </c>
      <c r="P119" s="131">
        <f aca="true" t="shared" si="20" ref="P119:P124">P120</f>
        <v>1003.41</v>
      </c>
      <c r="Q119" s="137">
        <f t="shared" si="13"/>
        <v>100</v>
      </c>
    </row>
    <row r="120" spans="1:17" ht="25.5">
      <c r="A120" s="207" t="s">
        <v>266</v>
      </c>
      <c r="B120" s="47" t="s">
        <v>205</v>
      </c>
      <c r="C120" s="198" t="s">
        <v>158</v>
      </c>
      <c r="D120" s="198" t="s">
        <v>243</v>
      </c>
      <c r="E120" s="208"/>
      <c r="F120" s="201"/>
      <c r="G120" s="201"/>
      <c r="H120" s="205">
        <f>H122</f>
        <v>1167.38</v>
      </c>
      <c r="I120" s="131">
        <f>I121</f>
        <v>1003.41</v>
      </c>
      <c r="J120" s="157">
        <f t="shared" si="10"/>
        <v>85.95401668693997</v>
      </c>
      <c r="K120" s="131">
        <f t="shared" si="18"/>
        <v>1003.41</v>
      </c>
      <c r="L120" s="157">
        <f t="shared" si="11"/>
        <v>85.95401668693997</v>
      </c>
      <c r="M120" s="157">
        <f t="shared" si="12"/>
        <v>-163.97000000000014</v>
      </c>
      <c r="N120" s="131"/>
      <c r="O120" s="131">
        <f t="shared" si="19"/>
        <v>1003.41</v>
      </c>
      <c r="P120" s="131">
        <f t="shared" si="20"/>
        <v>1003.41</v>
      </c>
      <c r="Q120" s="137">
        <f t="shared" si="13"/>
        <v>100</v>
      </c>
    </row>
    <row r="121" spans="1:17" ht="25.5">
      <c r="A121" s="51" t="s">
        <v>244</v>
      </c>
      <c r="B121" s="47" t="s">
        <v>205</v>
      </c>
      <c r="C121" s="198" t="s">
        <v>158</v>
      </c>
      <c r="D121" s="198" t="s">
        <v>245</v>
      </c>
      <c r="E121" s="208"/>
      <c r="F121" s="201"/>
      <c r="G121" s="201"/>
      <c r="H121" s="205">
        <f>H122</f>
        <v>1167.38</v>
      </c>
      <c r="I121" s="131">
        <f>I122</f>
        <v>1003.41</v>
      </c>
      <c r="J121" s="157">
        <f t="shared" si="10"/>
        <v>85.95401668693997</v>
      </c>
      <c r="K121" s="131">
        <f t="shared" si="18"/>
        <v>1003.41</v>
      </c>
      <c r="L121" s="157">
        <f t="shared" si="11"/>
        <v>85.95401668693997</v>
      </c>
      <c r="M121" s="157">
        <f t="shared" si="12"/>
        <v>-163.97000000000014</v>
      </c>
      <c r="N121" s="131"/>
      <c r="O121" s="131">
        <f t="shared" si="19"/>
        <v>1003.41</v>
      </c>
      <c r="P121" s="131">
        <f t="shared" si="20"/>
        <v>1003.41</v>
      </c>
      <c r="Q121" s="137">
        <f t="shared" si="13"/>
        <v>100</v>
      </c>
    </row>
    <row r="122" spans="1:17" ht="23.25" customHeight="1">
      <c r="A122" s="51" t="s">
        <v>234</v>
      </c>
      <c r="B122" s="47" t="s">
        <v>205</v>
      </c>
      <c r="C122" s="47" t="s">
        <v>158</v>
      </c>
      <c r="D122" s="47" t="s">
        <v>251</v>
      </c>
      <c r="E122" s="186"/>
      <c r="F122" s="201"/>
      <c r="G122" s="201"/>
      <c r="H122" s="202">
        <f>H125</f>
        <v>1167.38</v>
      </c>
      <c r="I122" s="131">
        <f>I123</f>
        <v>1003.41</v>
      </c>
      <c r="J122" s="157">
        <f t="shared" si="10"/>
        <v>85.95401668693997</v>
      </c>
      <c r="K122" s="131">
        <f t="shared" si="18"/>
        <v>1003.41</v>
      </c>
      <c r="L122" s="157">
        <f t="shared" si="11"/>
        <v>85.95401668693997</v>
      </c>
      <c r="M122" s="157">
        <f t="shared" si="12"/>
        <v>-163.97000000000014</v>
      </c>
      <c r="N122" s="131"/>
      <c r="O122" s="131">
        <f t="shared" si="19"/>
        <v>1003.41</v>
      </c>
      <c r="P122" s="131">
        <f t="shared" si="20"/>
        <v>1003.41</v>
      </c>
      <c r="Q122" s="137">
        <f t="shared" si="13"/>
        <v>100</v>
      </c>
    </row>
    <row r="123" spans="1:17" ht="24.75" customHeight="1">
      <c r="A123" s="209" t="s">
        <v>246</v>
      </c>
      <c r="B123" s="47" t="s">
        <v>205</v>
      </c>
      <c r="C123" s="47" t="s">
        <v>158</v>
      </c>
      <c r="D123" s="47" t="s">
        <v>251</v>
      </c>
      <c r="E123" s="186" t="s">
        <v>247</v>
      </c>
      <c r="F123" s="201"/>
      <c r="G123" s="201"/>
      <c r="H123" s="202">
        <f>H124</f>
        <v>1167.38</v>
      </c>
      <c r="I123" s="131">
        <f>I124</f>
        <v>1003.41</v>
      </c>
      <c r="J123" s="157">
        <f t="shared" si="10"/>
        <v>85.95401668693997</v>
      </c>
      <c r="K123" s="131">
        <f t="shared" si="18"/>
        <v>1003.41</v>
      </c>
      <c r="L123" s="157">
        <f t="shared" si="11"/>
        <v>85.95401668693997</v>
      </c>
      <c r="M123" s="157">
        <f t="shared" si="12"/>
        <v>-163.97000000000014</v>
      </c>
      <c r="N123" s="131"/>
      <c r="O123" s="131">
        <f t="shared" si="19"/>
        <v>1003.41</v>
      </c>
      <c r="P123" s="131">
        <f t="shared" si="20"/>
        <v>1003.41</v>
      </c>
      <c r="Q123" s="137">
        <f t="shared" si="13"/>
        <v>100</v>
      </c>
    </row>
    <row r="124" spans="1:17" ht="16.5" customHeight="1">
      <c r="A124" s="210" t="s">
        <v>248</v>
      </c>
      <c r="B124" s="47" t="s">
        <v>205</v>
      </c>
      <c r="C124" s="47" t="s">
        <v>158</v>
      </c>
      <c r="D124" s="47" t="s">
        <v>251</v>
      </c>
      <c r="E124" s="186" t="s">
        <v>249</v>
      </c>
      <c r="F124" s="201"/>
      <c r="G124" s="201"/>
      <c r="H124" s="202">
        <f>H125</f>
        <v>1167.38</v>
      </c>
      <c r="I124" s="131">
        <f>I125</f>
        <v>1003.41</v>
      </c>
      <c r="J124" s="157">
        <f t="shared" si="10"/>
        <v>85.95401668693997</v>
      </c>
      <c r="K124" s="131">
        <f t="shared" si="18"/>
        <v>1003.41</v>
      </c>
      <c r="L124" s="157">
        <f t="shared" si="11"/>
        <v>85.95401668693997</v>
      </c>
      <c r="M124" s="157">
        <f t="shared" si="12"/>
        <v>-163.97000000000014</v>
      </c>
      <c r="N124" s="131"/>
      <c r="O124" s="131">
        <f t="shared" si="19"/>
        <v>1003.41</v>
      </c>
      <c r="P124" s="131">
        <f t="shared" si="20"/>
        <v>1003.41</v>
      </c>
      <c r="Q124" s="137">
        <f t="shared" si="13"/>
        <v>100</v>
      </c>
    </row>
    <row r="125" spans="1:17" ht="51">
      <c r="A125" s="51" t="s">
        <v>1</v>
      </c>
      <c r="B125" s="47" t="s">
        <v>205</v>
      </c>
      <c r="C125" s="47" t="s">
        <v>158</v>
      </c>
      <c r="D125" s="47" t="s">
        <v>251</v>
      </c>
      <c r="E125" s="47" t="s">
        <v>159</v>
      </c>
      <c r="F125" s="201"/>
      <c r="G125" s="201"/>
      <c r="H125" s="202">
        <f>H126+H127</f>
        <v>1167.38</v>
      </c>
      <c r="I125" s="131">
        <f>I126+I127</f>
        <v>1003.41</v>
      </c>
      <c r="J125" s="157">
        <f t="shared" si="10"/>
        <v>85.95401668693997</v>
      </c>
      <c r="K125" s="131">
        <f>K126+K127</f>
        <v>1003.41</v>
      </c>
      <c r="L125" s="157">
        <f t="shared" si="11"/>
        <v>85.95401668693997</v>
      </c>
      <c r="M125" s="157">
        <f t="shared" si="12"/>
        <v>-163.97000000000014</v>
      </c>
      <c r="N125" s="131"/>
      <c r="O125" s="131">
        <f>O126+O127</f>
        <v>1003.41</v>
      </c>
      <c r="P125" s="131">
        <f>P126+P127</f>
        <v>1003.41</v>
      </c>
      <c r="Q125" s="137">
        <f t="shared" si="13"/>
        <v>100</v>
      </c>
    </row>
    <row r="126" spans="1:17" ht="12.75">
      <c r="A126" s="211" t="s">
        <v>250</v>
      </c>
      <c r="B126" s="47" t="s">
        <v>205</v>
      </c>
      <c r="C126" s="47" t="s">
        <v>158</v>
      </c>
      <c r="D126" s="47" t="s">
        <v>251</v>
      </c>
      <c r="E126" s="47" t="s">
        <v>159</v>
      </c>
      <c r="F126" s="201"/>
      <c r="G126" s="201" t="s">
        <v>213</v>
      </c>
      <c r="H126" s="204" t="s">
        <v>316</v>
      </c>
      <c r="I126" s="131">
        <v>495.51</v>
      </c>
      <c r="J126" s="157">
        <f t="shared" si="10"/>
        <v>87.33300433571857</v>
      </c>
      <c r="K126" s="131">
        <f>I126</f>
        <v>495.51</v>
      </c>
      <c r="L126" s="157">
        <f t="shared" si="11"/>
        <v>87.33300433571857</v>
      </c>
      <c r="M126" s="157">
        <f t="shared" si="12"/>
        <v>-71.87</v>
      </c>
      <c r="N126" s="131"/>
      <c r="O126" s="131">
        <f>K126</f>
        <v>495.51</v>
      </c>
      <c r="P126" s="131">
        <f>K126</f>
        <v>495.51</v>
      </c>
      <c r="Q126" s="137">
        <f t="shared" si="13"/>
        <v>100</v>
      </c>
    </row>
    <row r="127" spans="1:17" ht="12.75">
      <c r="A127" s="211" t="s">
        <v>210</v>
      </c>
      <c r="B127" s="47" t="s">
        <v>205</v>
      </c>
      <c r="C127" s="47" t="s">
        <v>158</v>
      </c>
      <c r="D127" s="47" t="s">
        <v>251</v>
      </c>
      <c r="E127" s="47" t="s">
        <v>159</v>
      </c>
      <c r="F127" s="201"/>
      <c r="G127" s="201" t="s">
        <v>77</v>
      </c>
      <c r="H127" s="202">
        <f>550+50</f>
        <v>600</v>
      </c>
      <c r="I127" s="131">
        <v>507.9</v>
      </c>
      <c r="J127" s="157">
        <f t="shared" si="10"/>
        <v>84.64999999999999</v>
      </c>
      <c r="K127" s="131">
        <f>I127</f>
        <v>507.9</v>
      </c>
      <c r="L127" s="157">
        <f t="shared" si="11"/>
        <v>84.64999999999999</v>
      </c>
      <c r="M127" s="157">
        <f t="shared" si="12"/>
        <v>-92.10000000000002</v>
      </c>
      <c r="N127" s="131"/>
      <c r="O127" s="131">
        <f>K127</f>
        <v>507.9</v>
      </c>
      <c r="P127" s="131">
        <f>K127</f>
        <v>507.9</v>
      </c>
      <c r="Q127" s="137">
        <f t="shared" si="13"/>
        <v>100</v>
      </c>
    </row>
    <row r="128" spans="1:17" ht="12.75">
      <c r="A128" s="212" t="s">
        <v>44</v>
      </c>
      <c r="B128" s="184" t="s">
        <v>103</v>
      </c>
      <c r="C128" s="185"/>
      <c r="D128" s="185"/>
      <c r="E128" s="185"/>
      <c r="F128" s="201"/>
      <c r="G128" s="201"/>
      <c r="H128" s="58">
        <f>H129</f>
        <v>34.1</v>
      </c>
      <c r="I128" s="137">
        <f>I129</f>
        <v>28.3</v>
      </c>
      <c r="J128" s="157">
        <f t="shared" si="10"/>
        <v>82.99120234604106</v>
      </c>
      <c r="K128" s="137">
        <f aca="true" t="shared" si="21" ref="K128:K133">K129</f>
        <v>28.3</v>
      </c>
      <c r="L128" s="157">
        <f t="shared" si="11"/>
        <v>82.99120234604106</v>
      </c>
      <c r="M128" s="157">
        <f t="shared" si="12"/>
        <v>-5.800000000000001</v>
      </c>
      <c r="N128" s="131"/>
      <c r="O128" s="137">
        <f aca="true" t="shared" si="22" ref="O128:O133">O129</f>
        <v>28.3</v>
      </c>
      <c r="P128" s="137">
        <f aca="true" t="shared" si="23" ref="P128:P133">P129</f>
        <v>28.3</v>
      </c>
      <c r="Q128" s="137">
        <f t="shared" si="13"/>
        <v>100</v>
      </c>
    </row>
    <row r="129" spans="1:17" ht="12.75">
      <c r="A129" s="31" t="s">
        <v>235</v>
      </c>
      <c r="B129" s="184" t="s">
        <v>213</v>
      </c>
      <c r="C129" s="185"/>
      <c r="D129" s="185"/>
      <c r="E129" s="185"/>
      <c r="F129" s="201"/>
      <c r="G129" s="201"/>
      <c r="H129" s="58">
        <f>H130</f>
        <v>34.1</v>
      </c>
      <c r="I129" s="137">
        <f>I130</f>
        <v>28.3</v>
      </c>
      <c r="J129" s="157">
        <f t="shared" si="10"/>
        <v>82.99120234604106</v>
      </c>
      <c r="K129" s="137">
        <f t="shared" si="21"/>
        <v>28.3</v>
      </c>
      <c r="L129" s="157">
        <f t="shared" si="11"/>
        <v>82.99120234604106</v>
      </c>
      <c r="M129" s="157">
        <f t="shared" si="12"/>
        <v>-5.800000000000001</v>
      </c>
      <c r="N129" s="131"/>
      <c r="O129" s="137">
        <f t="shared" si="22"/>
        <v>28.3</v>
      </c>
      <c r="P129" s="137">
        <f t="shared" si="23"/>
        <v>28.3</v>
      </c>
      <c r="Q129" s="137">
        <f t="shared" si="13"/>
        <v>100</v>
      </c>
    </row>
    <row r="130" spans="1:17" ht="12.75">
      <c r="A130" s="51" t="s">
        <v>45</v>
      </c>
      <c r="B130" s="47" t="s">
        <v>103</v>
      </c>
      <c r="C130" s="47" t="s">
        <v>161</v>
      </c>
      <c r="D130" s="186"/>
      <c r="E130" s="186"/>
      <c r="F130" s="201"/>
      <c r="G130" s="201"/>
      <c r="H130" s="202">
        <f>H132</f>
        <v>34.1</v>
      </c>
      <c r="I130" s="131">
        <f>I131</f>
        <v>28.3</v>
      </c>
      <c r="J130" s="157">
        <f t="shared" si="10"/>
        <v>82.99120234604106</v>
      </c>
      <c r="K130" s="131">
        <f t="shared" si="21"/>
        <v>28.3</v>
      </c>
      <c r="L130" s="157">
        <f t="shared" si="11"/>
        <v>82.99120234604106</v>
      </c>
      <c r="M130" s="157">
        <f t="shared" si="12"/>
        <v>-5.800000000000001</v>
      </c>
      <c r="N130" s="131"/>
      <c r="O130" s="131">
        <f t="shared" si="22"/>
        <v>28.3</v>
      </c>
      <c r="P130" s="131">
        <f t="shared" si="23"/>
        <v>28.3</v>
      </c>
      <c r="Q130" s="137">
        <f t="shared" si="13"/>
        <v>100</v>
      </c>
    </row>
    <row r="131" spans="1:17" ht="12.75">
      <c r="A131" s="51" t="s">
        <v>212</v>
      </c>
      <c r="B131" s="47" t="s">
        <v>103</v>
      </c>
      <c r="C131" s="47" t="s">
        <v>161</v>
      </c>
      <c r="D131" s="186" t="s">
        <v>211</v>
      </c>
      <c r="E131" s="186"/>
      <c r="F131" s="201"/>
      <c r="G131" s="201"/>
      <c r="H131" s="202">
        <f>H132</f>
        <v>34.1</v>
      </c>
      <c r="I131" s="131">
        <f>I132</f>
        <v>28.3</v>
      </c>
      <c r="J131" s="157">
        <f t="shared" si="10"/>
        <v>82.99120234604106</v>
      </c>
      <c r="K131" s="131">
        <f t="shared" si="21"/>
        <v>28.3</v>
      </c>
      <c r="L131" s="157">
        <f t="shared" si="11"/>
        <v>82.99120234604106</v>
      </c>
      <c r="M131" s="157">
        <f t="shared" si="12"/>
        <v>-5.800000000000001</v>
      </c>
      <c r="N131" s="131"/>
      <c r="O131" s="131">
        <f t="shared" si="22"/>
        <v>28.3</v>
      </c>
      <c r="P131" s="131">
        <f t="shared" si="23"/>
        <v>28.3</v>
      </c>
      <c r="Q131" s="137">
        <f t="shared" si="13"/>
        <v>100</v>
      </c>
    </row>
    <row r="132" spans="1:17" ht="19.5" customHeight="1">
      <c r="A132" s="51" t="s">
        <v>265</v>
      </c>
      <c r="B132" s="47" t="s">
        <v>103</v>
      </c>
      <c r="C132" s="47" t="s">
        <v>161</v>
      </c>
      <c r="D132" s="47" t="s">
        <v>252</v>
      </c>
      <c r="E132" s="186"/>
      <c r="F132" s="201"/>
      <c r="G132" s="201"/>
      <c r="H132" s="202">
        <f>H133</f>
        <v>34.1</v>
      </c>
      <c r="I132" s="131">
        <f>I133</f>
        <v>28.3</v>
      </c>
      <c r="J132" s="157">
        <f t="shared" si="10"/>
        <v>82.99120234604106</v>
      </c>
      <c r="K132" s="131">
        <f t="shared" si="21"/>
        <v>28.3</v>
      </c>
      <c r="L132" s="157">
        <f t="shared" si="11"/>
        <v>82.99120234604106</v>
      </c>
      <c r="M132" s="157">
        <f t="shared" si="12"/>
        <v>-5.800000000000001</v>
      </c>
      <c r="N132" s="131"/>
      <c r="O132" s="131">
        <f t="shared" si="22"/>
        <v>28.3</v>
      </c>
      <c r="P132" s="131">
        <f t="shared" si="23"/>
        <v>28.3</v>
      </c>
      <c r="Q132" s="137">
        <f t="shared" si="13"/>
        <v>100</v>
      </c>
    </row>
    <row r="133" spans="1:17" ht="25.5">
      <c r="A133" s="51" t="s">
        <v>162</v>
      </c>
      <c r="B133" s="47" t="s">
        <v>103</v>
      </c>
      <c r="C133" s="47" t="s">
        <v>161</v>
      </c>
      <c r="D133" s="47" t="s">
        <v>252</v>
      </c>
      <c r="E133" s="187" t="s">
        <v>163</v>
      </c>
      <c r="F133" s="201"/>
      <c r="G133" s="201"/>
      <c r="H133" s="202">
        <f>H134</f>
        <v>34.1</v>
      </c>
      <c r="I133" s="131">
        <f>I134</f>
        <v>28.3</v>
      </c>
      <c r="J133" s="157">
        <f t="shared" si="10"/>
        <v>82.99120234604106</v>
      </c>
      <c r="K133" s="131">
        <f t="shared" si="21"/>
        <v>28.3</v>
      </c>
      <c r="L133" s="157">
        <f t="shared" si="11"/>
        <v>82.99120234604106</v>
      </c>
      <c r="M133" s="157">
        <f t="shared" si="12"/>
        <v>-5.800000000000001</v>
      </c>
      <c r="N133" s="131"/>
      <c r="O133" s="131">
        <f t="shared" si="22"/>
        <v>28.3</v>
      </c>
      <c r="P133" s="131">
        <f t="shared" si="23"/>
        <v>28.3</v>
      </c>
      <c r="Q133" s="137">
        <f t="shared" si="13"/>
        <v>100</v>
      </c>
    </row>
    <row r="134" spans="1:17" ht="12.75">
      <c r="A134" s="211" t="s">
        <v>250</v>
      </c>
      <c r="B134" s="47" t="s">
        <v>103</v>
      </c>
      <c r="C134" s="47" t="s">
        <v>161</v>
      </c>
      <c r="D134" s="47" t="s">
        <v>252</v>
      </c>
      <c r="E134" s="47" t="s">
        <v>163</v>
      </c>
      <c r="F134" s="201"/>
      <c r="G134" s="201" t="s">
        <v>213</v>
      </c>
      <c r="H134" s="202">
        <v>34.1</v>
      </c>
      <c r="I134" s="131">
        <v>28.3</v>
      </c>
      <c r="J134" s="157">
        <f t="shared" si="10"/>
        <v>82.99120234604106</v>
      </c>
      <c r="K134" s="131">
        <f>I134</f>
        <v>28.3</v>
      </c>
      <c r="L134" s="157">
        <f t="shared" si="11"/>
        <v>82.99120234604106</v>
      </c>
      <c r="M134" s="157">
        <f t="shared" si="12"/>
        <v>-5.800000000000001</v>
      </c>
      <c r="N134" s="131"/>
      <c r="O134" s="131">
        <f>K134</f>
        <v>28.3</v>
      </c>
      <c r="P134" s="131">
        <f>K134</f>
        <v>28.3</v>
      </c>
      <c r="Q134" s="137">
        <f t="shared" si="13"/>
        <v>100</v>
      </c>
    </row>
    <row r="135" spans="1:17" ht="12.75" customHeight="1" hidden="1">
      <c r="A135" s="51" t="s">
        <v>166</v>
      </c>
      <c r="B135" s="47" t="s">
        <v>50</v>
      </c>
      <c r="C135" s="47" t="s">
        <v>164</v>
      </c>
      <c r="D135" s="186" t="s">
        <v>165</v>
      </c>
      <c r="E135" s="186" t="s">
        <v>167</v>
      </c>
      <c r="F135" s="201"/>
      <c r="G135" s="201"/>
      <c r="H135" s="202">
        <v>0</v>
      </c>
      <c r="I135" s="131"/>
      <c r="J135" s="157" t="e">
        <f t="shared" si="10"/>
        <v>#DIV/0!</v>
      </c>
      <c r="K135" s="131"/>
      <c r="L135" s="157" t="e">
        <f t="shared" si="11"/>
        <v>#DIV/0!</v>
      </c>
      <c r="M135" s="157">
        <f t="shared" si="12"/>
        <v>0</v>
      </c>
      <c r="N135" s="131"/>
      <c r="O135" s="131"/>
      <c r="P135" s="131"/>
      <c r="Q135" s="137" t="e">
        <f t="shared" si="13"/>
        <v>#DIV/0!</v>
      </c>
    </row>
    <row r="136" spans="1:17" ht="11.25" customHeight="1" hidden="1">
      <c r="A136" s="211" t="s">
        <v>150</v>
      </c>
      <c r="B136" s="47" t="s">
        <v>50</v>
      </c>
      <c r="C136" s="47" t="s">
        <v>164</v>
      </c>
      <c r="D136" s="186" t="s">
        <v>165</v>
      </c>
      <c r="E136" s="186" t="s">
        <v>167</v>
      </c>
      <c r="F136" s="201"/>
      <c r="G136" s="201"/>
      <c r="H136" s="202">
        <v>0</v>
      </c>
      <c r="I136" s="131"/>
      <c r="J136" s="157" t="e">
        <f t="shared" si="10"/>
        <v>#DIV/0!</v>
      </c>
      <c r="K136" s="131"/>
      <c r="L136" s="157" t="e">
        <f t="shared" si="11"/>
        <v>#DIV/0!</v>
      </c>
      <c r="M136" s="157">
        <f t="shared" si="12"/>
        <v>0</v>
      </c>
      <c r="N136" s="131"/>
      <c r="O136" s="131"/>
      <c r="P136" s="131"/>
      <c r="Q136" s="137" t="e">
        <f t="shared" si="13"/>
        <v>#DIV/0!</v>
      </c>
    </row>
    <row r="137" spans="1:17" ht="21.75" customHeight="1">
      <c r="A137" s="31" t="s">
        <v>62</v>
      </c>
      <c r="B137" s="44" t="s">
        <v>206</v>
      </c>
      <c r="C137" s="44"/>
      <c r="D137" s="47"/>
      <c r="E137" s="186"/>
      <c r="F137" s="201"/>
      <c r="G137" s="201"/>
      <c r="H137" s="58">
        <f aca="true" t="shared" si="24" ref="H137:H144">H138</f>
        <v>5</v>
      </c>
      <c r="I137" s="131"/>
      <c r="J137" s="157">
        <f t="shared" si="10"/>
        <v>0</v>
      </c>
      <c r="K137" s="131"/>
      <c r="L137" s="157">
        <f t="shared" si="11"/>
        <v>0</v>
      </c>
      <c r="M137" s="157">
        <f t="shared" si="12"/>
        <v>-5</v>
      </c>
      <c r="N137" s="131"/>
      <c r="O137" s="131"/>
      <c r="P137" s="131"/>
      <c r="Q137" s="137" t="e">
        <f t="shared" si="13"/>
        <v>#DIV/0!</v>
      </c>
    </row>
    <row r="138" spans="1:17" ht="21.75" customHeight="1">
      <c r="A138" s="54" t="s">
        <v>253</v>
      </c>
      <c r="B138" s="46" t="s">
        <v>206</v>
      </c>
      <c r="C138" s="198" t="s">
        <v>160</v>
      </c>
      <c r="D138" s="47"/>
      <c r="E138" s="186"/>
      <c r="F138" s="201"/>
      <c r="G138" s="201"/>
      <c r="H138" s="202">
        <f t="shared" si="24"/>
        <v>5</v>
      </c>
      <c r="I138" s="131"/>
      <c r="J138" s="157">
        <f aca="true" t="shared" si="25" ref="J138:J146">I138/H138*100</f>
        <v>0</v>
      </c>
      <c r="K138" s="131"/>
      <c r="L138" s="157">
        <f aca="true" t="shared" si="26" ref="L138:L146">K138/H138*100</f>
        <v>0</v>
      </c>
      <c r="M138" s="157">
        <f aca="true" t="shared" si="27" ref="M138:M146">K138-H138</f>
        <v>-5</v>
      </c>
      <c r="N138" s="131"/>
      <c r="O138" s="131"/>
      <c r="P138" s="131"/>
      <c r="Q138" s="137" t="e">
        <f aca="true" t="shared" si="28" ref="Q138:Q146">P138/O138*100</f>
        <v>#DIV/0!</v>
      </c>
    </row>
    <row r="139" spans="1:17" ht="36" customHeight="1">
      <c r="A139" s="73" t="s">
        <v>267</v>
      </c>
      <c r="B139" s="46" t="s">
        <v>206</v>
      </c>
      <c r="C139" s="198" t="s">
        <v>160</v>
      </c>
      <c r="D139" s="198" t="s">
        <v>255</v>
      </c>
      <c r="E139" s="198"/>
      <c r="F139" s="201"/>
      <c r="G139" s="201"/>
      <c r="H139" s="205">
        <f t="shared" si="24"/>
        <v>5</v>
      </c>
      <c r="I139" s="131"/>
      <c r="J139" s="157">
        <f t="shared" si="25"/>
        <v>0</v>
      </c>
      <c r="K139" s="131"/>
      <c r="L139" s="157">
        <f t="shared" si="26"/>
        <v>0</v>
      </c>
      <c r="M139" s="157">
        <f t="shared" si="27"/>
        <v>-5</v>
      </c>
      <c r="N139" s="131"/>
      <c r="O139" s="131"/>
      <c r="P139" s="131"/>
      <c r="Q139" s="137" t="e">
        <f t="shared" si="28"/>
        <v>#DIV/0!</v>
      </c>
    </row>
    <row r="140" spans="1:17" ht="28.5" customHeight="1">
      <c r="A140" s="213" t="s">
        <v>254</v>
      </c>
      <c r="B140" s="46" t="s">
        <v>206</v>
      </c>
      <c r="C140" s="47" t="s">
        <v>160</v>
      </c>
      <c r="D140" s="47" t="s">
        <v>256</v>
      </c>
      <c r="E140" s="187"/>
      <c r="F140" s="201"/>
      <c r="G140" s="201"/>
      <c r="H140" s="202">
        <f t="shared" si="24"/>
        <v>5</v>
      </c>
      <c r="I140" s="131"/>
      <c r="J140" s="157">
        <f t="shared" si="25"/>
        <v>0</v>
      </c>
      <c r="K140" s="131"/>
      <c r="L140" s="157">
        <f t="shared" si="26"/>
        <v>0</v>
      </c>
      <c r="M140" s="157">
        <f t="shared" si="27"/>
        <v>-5</v>
      </c>
      <c r="N140" s="131"/>
      <c r="O140" s="131"/>
      <c r="P140" s="131"/>
      <c r="Q140" s="137" t="e">
        <f t="shared" si="28"/>
        <v>#DIV/0!</v>
      </c>
    </row>
    <row r="141" spans="1:17" ht="12.75">
      <c r="A141" s="213" t="s">
        <v>234</v>
      </c>
      <c r="B141" s="46" t="s">
        <v>206</v>
      </c>
      <c r="C141" s="47" t="s">
        <v>160</v>
      </c>
      <c r="D141" s="47" t="s">
        <v>256</v>
      </c>
      <c r="E141" s="187"/>
      <c r="F141" s="163"/>
      <c r="G141" s="163"/>
      <c r="H141" s="180">
        <f>H144</f>
        <v>5</v>
      </c>
      <c r="I141" s="131"/>
      <c r="J141" s="157">
        <f t="shared" si="25"/>
        <v>0</v>
      </c>
      <c r="K141" s="131"/>
      <c r="L141" s="157">
        <f t="shared" si="26"/>
        <v>0</v>
      </c>
      <c r="M141" s="157">
        <f t="shared" si="27"/>
        <v>-5</v>
      </c>
      <c r="N141" s="131"/>
      <c r="O141" s="131"/>
      <c r="P141" s="131"/>
      <c r="Q141" s="137" t="e">
        <f t="shared" si="28"/>
        <v>#DIV/0!</v>
      </c>
    </row>
    <row r="142" spans="1:17" ht="25.5">
      <c r="A142" s="174" t="s">
        <v>217</v>
      </c>
      <c r="B142" s="46" t="s">
        <v>206</v>
      </c>
      <c r="C142" s="47" t="s">
        <v>160</v>
      </c>
      <c r="D142" s="47" t="s">
        <v>256</v>
      </c>
      <c r="E142" s="187" t="s">
        <v>218</v>
      </c>
      <c r="F142" s="163"/>
      <c r="G142" s="163"/>
      <c r="H142" s="180">
        <f>H143</f>
        <v>5</v>
      </c>
      <c r="I142" s="131"/>
      <c r="J142" s="157">
        <f t="shared" si="25"/>
        <v>0</v>
      </c>
      <c r="K142" s="131"/>
      <c r="L142" s="157">
        <f t="shared" si="26"/>
        <v>0</v>
      </c>
      <c r="M142" s="157">
        <f t="shared" si="27"/>
        <v>-5</v>
      </c>
      <c r="N142" s="131"/>
      <c r="O142" s="131"/>
      <c r="P142" s="131"/>
      <c r="Q142" s="137" t="e">
        <f t="shared" si="28"/>
        <v>#DIV/0!</v>
      </c>
    </row>
    <row r="143" spans="1:17" ht="25.5">
      <c r="A143" s="54" t="s">
        <v>9</v>
      </c>
      <c r="B143" s="46" t="s">
        <v>206</v>
      </c>
      <c r="C143" s="47" t="s">
        <v>160</v>
      </c>
      <c r="D143" s="47" t="s">
        <v>256</v>
      </c>
      <c r="E143" s="187" t="s">
        <v>144</v>
      </c>
      <c r="F143" s="163"/>
      <c r="G143" s="163"/>
      <c r="H143" s="180">
        <f>H144</f>
        <v>5</v>
      </c>
      <c r="I143" s="131"/>
      <c r="J143" s="157">
        <f t="shared" si="25"/>
        <v>0</v>
      </c>
      <c r="K143" s="131"/>
      <c r="L143" s="157">
        <f t="shared" si="26"/>
        <v>0</v>
      </c>
      <c r="M143" s="157">
        <f t="shared" si="27"/>
        <v>-5</v>
      </c>
      <c r="N143" s="131"/>
      <c r="O143" s="131"/>
      <c r="P143" s="131"/>
      <c r="Q143" s="137" t="e">
        <f t="shared" si="28"/>
        <v>#DIV/0!</v>
      </c>
    </row>
    <row r="144" spans="1:17" ht="12.75">
      <c r="A144" s="54" t="s">
        <v>235</v>
      </c>
      <c r="B144" s="46" t="s">
        <v>206</v>
      </c>
      <c r="C144" s="47" t="s">
        <v>160</v>
      </c>
      <c r="D144" s="47" t="s">
        <v>256</v>
      </c>
      <c r="E144" s="187" t="s">
        <v>144</v>
      </c>
      <c r="F144" s="169"/>
      <c r="G144" s="169" t="s">
        <v>213</v>
      </c>
      <c r="H144" s="180">
        <f t="shared" si="24"/>
        <v>5</v>
      </c>
      <c r="I144" s="131"/>
      <c r="J144" s="157">
        <f t="shared" si="25"/>
        <v>0</v>
      </c>
      <c r="K144" s="131"/>
      <c r="L144" s="157">
        <f t="shared" si="26"/>
        <v>0</v>
      </c>
      <c r="M144" s="157">
        <f t="shared" si="27"/>
        <v>-5</v>
      </c>
      <c r="N144" s="131"/>
      <c r="O144" s="131"/>
      <c r="P144" s="131"/>
      <c r="Q144" s="137" t="e">
        <f t="shared" si="28"/>
        <v>#DIV/0!</v>
      </c>
    </row>
    <row r="145" spans="1:17" ht="25.5">
      <c r="A145" s="54" t="s">
        <v>7</v>
      </c>
      <c r="B145" s="46" t="s">
        <v>206</v>
      </c>
      <c r="C145" s="47" t="s">
        <v>160</v>
      </c>
      <c r="D145" s="47" t="s">
        <v>256</v>
      </c>
      <c r="E145" s="47" t="s">
        <v>145</v>
      </c>
      <c r="F145" s="169"/>
      <c r="G145" s="169"/>
      <c r="H145" s="180">
        <v>5</v>
      </c>
      <c r="I145" s="131"/>
      <c r="J145" s="157">
        <f t="shared" si="25"/>
        <v>0</v>
      </c>
      <c r="K145" s="131"/>
      <c r="L145" s="157">
        <f t="shared" si="26"/>
        <v>0</v>
      </c>
      <c r="M145" s="157">
        <f t="shared" si="27"/>
        <v>-5</v>
      </c>
      <c r="N145" s="131"/>
      <c r="O145" s="131"/>
      <c r="P145" s="131"/>
      <c r="Q145" s="137" t="e">
        <f t="shared" si="28"/>
        <v>#DIV/0!</v>
      </c>
    </row>
    <row r="146" spans="1:17" ht="12.75">
      <c r="A146" s="31" t="s">
        <v>10</v>
      </c>
      <c r="B146" s="163"/>
      <c r="C146" s="163"/>
      <c r="D146" s="163"/>
      <c r="E146" s="163"/>
      <c r="F146" s="163"/>
      <c r="G146" s="163"/>
      <c r="H146" s="214">
        <f>H9+H64+H87+H116+H128+H574+H137+H78</f>
        <v>2325.521</v>
      </c>
      <c r="I146" s="133">
        <f>I9+I64+I87+I116+I128+I574+I137+I78</f>
        <v>1895.3700000000001</v>
      </c>
      <c r="J146" s="157">
        <f t="shared" si="25"/>
        <v>81.50302663360168</v>
      </c>
      <c r="K146" s="133">
        <f>K9+K64+K87+K116+K128+K574+K137+K78</f>
        <v>1895.3700000000001</v>
      </c>
      <c r="L146" s="157">
        <f t="shared" si="26"/>
        <v>81.50302663360168</v>
      </c>
      <c r="M146" s="157">
        <f t="shared" si="27"/>
        <v>-430.15100000000007</v>
      </c>
      <c r="N146" s="137">
        <v>1.835</v>
      </c>
      <c r="O146" s="133">
        <f>O9+O64+O87+O116+O128+O574+O137+O78</f>
        <v>1895.3700000000001</v>
      </c>
      <c r="P146" s="133">
        <f>P9+P64+P87+P116+P128+P574+P137+P78</f>
        <v>1895.3700000000001</v>
      </c>
      <c r="Q146" s="137">
        <f t="shared" si="28"/>
        <v>100</v>
      </c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7.375" style="0" customWidth="1"/>
    <col min="8" max="8" width="11.375" style="0" customWidth="1"/>
    <col min="15" max="15" width="12.375" style="0" customWidth="1"/>
  </cols>
  <sheetData>
    <row r="1" spans="1:7" ht="12.75">
      <c r="A1" s="62"/>
      <c r="B1" s="77" t="s">
        <v>287</v>
      </c>
      <c r="C1" s="255"/>
      <c r="D1" s="255"/>
      <c r="E1" s="255"/>
      <c r="F1" s="255"/>
      <c r="G1" s="255"/>
    </row>
    <row r="2" spans="1:7" ht="12.75">
      <c r="A2" s="62"/>
      <c r="B2" s="254" t="s">
        <v>183</v>
      </c>
      <c r="C2" s="254"/>
      <c r="D2" s="254"/>
      <c r="E2" s="254"/>
      <c r="F2" s="254"/>
      <c r="G2" s="63"/>
    </row>
    <row r="3" spans="1:7" ht="12.75">
      <c r="A3" s="62"/>
      <c r="B3" s="254" t="s">
        <v>11</v>
      </c>
      <c r="C3" s="254"/>
      <c r="D3" s="254"/>
      <c r="E3" s="254"/>
      <c r="F3" s="254"/>
      <c r="G3" s="62"/>
    </row>
    <row r="4" spans="1:7" ht="21" customHeight="1">
      <c r="A4" s="62"/>
      <c r="B4" s="254" t="s">
        <v>323</v>
      </c>
      <c r="C4" s="254"/>
      <c r="D4" s="254"/>
      <c r="E4" s="254"/>
      <c r="F4" s="254"/>
      <c r="G4" s="62"/>
    </row>
    <row r="5" spans="1:7" ht="12.75">
      <c r="A5" s="62"/>
      <c r="B5" s="62"/>
      <c r="C5" s="62"/>
      <c r="D5" s="62"/>
      <c r="E5" s="62"/>
      <c r="F5" s="62"/>
      <c r="G5" s="62"/>
    </row>
    <row r="6" spans="1:7" ht="32.25" customHeight="1">
      <c r="A6" s="62"/>
      <c r="B6" s="256" t="s">
        <v>168</v>
      </c>
      <c r="C6" s="256"/>
      <c r="D6" s="256"/>
      <c r="E6" s="256"/>
      <c r="F6" s="256"/>
      <c r="G6" s="256"/>
    </row>
    <row r="7" spans="1:7" ht="27" customHeight="1">
      <c r="A7" s="62"/>
      <c r="B7" s="256" t="s">
        <v>297</v>
      </c>
      <c r="C7" s="256"/>
      <c r="D7" s="256"/>
      <c r="E7" s="256"/>
      <c r="F7" s="256"/>
      <c r="G7" s="256"/>
    </row>
    <row r="8" spans="1:7" ht="18.75" customHeight="1">
      <c r="A8" s="62"/>
      <c r="B8" s="62"/>
      <c r="C8" s="62"/>
      <c r="D8" s="62"/>
      <c r="E8" s="62" t="s">
        <v>19</v>
      </c>
      <c r="F8" s="62"/>
      <c r="G8" s="62"/>
    </row>
    <row r="9" spans="1:16" ht="51.75" customHeight="1">
      <c r="A9" s="64"/>
      <c r="B9" s="143" t="s">
        <v>169</v>
      </c>
      <c r="C9" s="144"/>
      <c r="D9" s="144"/>
      <c r="E9" s="144"/>
      <c r="F9" s="145" t="s">
        <v>170</v>
      </c>
      <c r="G9" s="145" t="s">
        <v>174</v>
      </c>
      <c r="H9" s="142" t="s">
        <v>307</v>
      </c>
      <c r="I9" s="142" t="s">
        <v>281</v>
      </c>
      <c r="J9" s="142" t="s">
        <v>302</v>
      </c>
      <c r="K9" s="142" t="s">
        <v>279</v>
      </c>
      <c r="L9" s="142" t="s">
        <v>280</v>
      </c>
      <c r="M9" s="142" t="s">
        <v>283</v>
      </c>
      <c r="N9" s="142" t="s">
        <v>309</v>
      </c>
      <c r="O9" s="142" t="s">
        <v>302</v>
      </c>
      <c r="P9" s="142" t="s">
        <v>279</v>
      </c>
    </row>
    <row r="10" spans="1:16" ht="64.5" customHeight="1">
      <c r="A10" s="64">
        <v>1</v>
      </c>
      <c r="B10" s="36" t="s">
        <v>270</v>
      </c>
      <c r="C10" s="65"/>
      <c r="D10" s="66"/>
      <c r="E10" s="67"/>
      <c r="F10" s="7" t="s">
        <v>227</v>
      </c>
      <c r="G10" s="33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37.5" customHeight="1">
      <c r="A11" s="64">
        <v>2</v>
      </c>
      <c r="B11" s="68" t="s">
        <v>273</v>
      </c>
      <c r="C11" s="61" t="s">
        <v>171</v>
      </c>
      <c r="D11" s="61">
        <v>1</v>
      </c>
      <c r="E11" s="61">
        <v>7740</v>
      </c>
      <c r="F11" s="48" t="s">
        <v>230</v>
      </c>
      <c r="G11" s="56">
        <f>'цел ст2018'!H91</f>
        <v>59.998999999999995</v>
      </c>
      <c r="H11" s="139">
        <f>'цел ст2018'!I91</f>
        <v>27.6</v>
      </c>
      <c r="I11" s="161">
        <f>H11/G11*100</f>
        <v>46.000766679444666</v>
      </c>
      <c r="J11" s="139">
        <f>H11</f>
        <v>27.6</v>
      </c>
      <c r="K11" s="161">
        <f>J11/G11*100</f>
        <v>46.000766679444666</v>
      </c>
      <c r="L11" s="139"/>
      <c r="M11" s="139"/>
      <c r="N11" s="139">
        <f>H11</f>
        <v>27.6</v>
      </c>
      <c r="O11" s="139">
        <f>J11</f>
        <v>27.6</v>
      </c>
      <c r="P11" s="139">
        <f>O11/N11*100</f>
        <v>100</v>
      </c>
    </row>
    <row r="12" spans="1:16" ht="44.25" customHeight="1">
      <c r="A12" s="71">
        <v>3</v>
      </c>
      <c r="B12" s="52" t="s">
        <v>259</v>
      </c>
      <c r="C12" s="72"/>
      <c r="D12" s="72"/>
      <c r="E12" s="72"/>
      <c r="F12" s="43" t="s">
        <v>260</v>
      </c>
      <c r="G12" s="70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30" customHeight="1">
      <c r="A13" s="71">
        <v>4</v>
      </c>
      <c r="B13" s="53" t="s">
        <v>268</v>
      </c>
      <c r="C13" s="72"/>
      <c r="D13" s="72"/>
      <c r="E13" s="72"/>
      <c r="F13" s="48" t="s">
        <v>243</v>
      </c>
      <c r="G13" s="70">
        <f>'цел ст2018'!H120</f>
        <v>1167.38</v>
      </c>
      <c r="H13" s="139">
        <f>'цел ст2018'!I120</f>
        <v>1003.41</v>
      </c>
      <c r="I13" s="161">
        <f>H13/G13*100</f>
        <v>85.95401668693997</v>
      </c>
      <c r="J13" s="139">
        <f>H13</f>
        <v>1003.41</v>
      </c>
      <c r="K13" s="161">
        <f>J13/G13*100</f>
        <v>85.95401668693997</v>
      </c>
      <c r="L13" s="139"/>
      <c r="M13" s="139"/>
      <c r="N13" s="139">
        <f>J13</f>
        <v>1003.41</v>
      </c>
      <c r="O13" s="139">
        <f>J13</f>
        <v>1003.41</v>
      </c>
      <c r="P13" s="139">
        <f>O13/N13*100</f>
        <v>100</v>
      </c>
    </row>
    <row r="14" spans="1:16" ht="62.25" customHeight="1">
      <c r="A14" s="71">
        <v>5</v>
      </c>
      <c r="B14" s="68" t="s">
        <v>267</v>
      </c>
      <c r="C14" s="72"/>
      <c r="D14" s="72"/>
      <c r="E14" s="72"/>
      <c r="F14" s="48" t="s">
        <v>255</v>
      </c>
      <c r="G14" s="70">
        <v>5</v>
      </c>
      <c r="H14" s="139"/>
      <c r="I14" s="139"/>
      <c r="J14" s="139"/>
      <c r="K14" s="139"/>
      <c r="L14" s="139"/>
      <c r="M14" s="139"/>
      <c r="N14" s="139"/>
      <c r="O14" s="139"/>
      <c r="P14" s="139"/>
    </row>
    <row r="15" spans="2:7" ht="12.75">
      <c r="B15" s="69"/>
      <c r="C15" s="69"/>
      <c r="D15" s="69"/>
      <c r="E15" s="69"/>
      <c r="F15" s="69"/>
      <c r="G15" s="69"/>
    </row>
    <row r="16" spans="2:7" ht="12.75">
      <c r="B16" s="69"/>
      <c r="C16" s="69"/>
      <c r="D16" s="69"/>
      <c r="E16" s="69"/>
      <c r="F16" s="69"/>
      <c r="G16" s="69"/>
    </row>
    <row r="17" spans="2:7" ht="12.75">
      <c r="B17" s="69"/>
      <c r="C17" s="69"/>
      <c r="D17" s="69"/>
      <c r="E17" s="69"/>
      <c r="F17" s="69"/>
      <c r="G17" s="69"/>
    </row>
    <row r="18" spans="2:7" ht="12.75">
      <c r="B18" s="69"/>
      <c r="C18" s="69"/>
      <c r="D18" s="69"/>
      <c r="E18" s="69"/>
      <c r="F18" s="69"/>
      <c r="G18" s="69"/>
    </row>
    <row r="19" spans="2:7" ht="12.75">
      <c r="B19" s="69"/>
      <c r="C19" s="69"/>
      <c r="D19" s="69"/>
      <c r="E19" s="69"/>
      <c r="F19" s="69"/>
      <c r="G19" s="69"/>
    </row>
    <row r="20" spans="2:7" ht="12.75">
      <c r="B20" s="69"/>
      <c r="C20" s="69"/>
      <c r="D20" s="69"/>
      <c r="E20" s="69"/>
      <c r="F20" s="69"/>
      <c r="G20" s="69"/>
    </row>
    <row r="21" spans="2:7" ht="12.75">
      <c r="B21" s="69"/>
      <c r="C21" s="69"/>
      <c r="D21" s="69"/>
      <c r="E21" s="69"/>
      <c r="F21" s="69"/>
      <c r="G21" s="69"/>
    </row>
    <row r="22" spans="2:7" ht="12.75">
      <c r="B22" s="69"/>
      <c r="C22" s="69"/>
      <c r="D22" s="69"/>
      <c r="E22" s="69"/>
      <c r="F22" s="69"/>
      <c r="G22" s="69"/>
    </row>
    <row r="23" spans="2:7" ht="12.75">
      <c r="B23" s="69"/>
      <c r="C23" s="69"/>
      <c r="D23" s="69"/>
      <c r="E23" s="69"/>
      <c r="F23" s="69"/>
      <c r="G23" s="69"/>
    </row>
    <row r="24" spans="2:7" ht="12.75">
      <c r="B24" s="69"/>
      <c r="C24" s="69"/>
      <c r="D24" s="69"/>
      <c r="E24" s="69"/>
      <c r="F24" s="69"/>
      <c r="G24" s="69"/>
    </row>
    <row r="25" spans="2:7" ht="12.75">
      <c r="B25" s="69"/>
      <c r="C25" s="69"/>
      <c r="D25" s="69"/>
      <c r="E25" s="69"/>
      <c r="F25" s="69"/>
      <c r="G25" s="69"/>
    </row>
    <row r="26" spans="2:7" ht="12.75">
      <c r="B26" s="69"/>
      <c r="C26" s="69"/>
      <c r="D26" s="69"/>
      <c r="E26" s="69"/>
      <c r="F26" s="69"/>
      <c r="G26" s="69"/>
    </row>
    <row r="27" spans="2:7" ht="12.75">
      <c r="B27" s="69"/>
      <c r="C27" s="69"/>
      <c r="D27" s="69"/>
      <c r="E27" s="69"/>
      <c r="F27" s="69"/>
      <c r="G27" s="69"/>
    </row>
    <row r="28" spans="2:7" ht="12.75">
      <c r="B28" s="69"/>
      <c r="C28" s="69"/>
      <c r="D28" s="69"/>
      <c r="E28" s="69"/>
      <c r="F28" s="69"/>
      <c r="G28" s="69"/>
    </row>
    <row r="29" spans="2:7" ht="12.75">
      <c r="B29" s="69"/>
      <c r="C29" s="69"/>
      <c r="D29" s="69"/>
      <c r="E29" s="69"/>
      <c r="F29" s="69"/>
      <c r="G29" s="69"/>
    </row>
    <row r="30" spans="2:7" ht="12.75">
      <c r="B30" s="69"/>
      <c r="C30" s="69"/>
      <c r="D30" s="69"/>
      <c r="E30" s="69"/>
      <c r="F30" s="69"/>
      <c r="G30" s="69"/>
    </row>
    <row r="31" spans="2:7" ht="12.75">
      <c r="B31" s="69"/>
      <c r="C31" s="69"/>
      <c r="D31" s="69"/>
      <c r="E31" s="69"/>
      <c r="F31" s="69"/>
      <c r="G31" s="69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0" sqref="B20"/>
    </sheetView>
  </sheetViews>
  <sheetFormatPr defaultColWidth="9.00390625" defaultRowHeight="12.75"/>
  <cols>
    <col min="1" max="1" width="49.00390625" style="0" customWidth="1"/>
    <col min="2" max="2" width="14.125" style="0" customWidth="1"/>
    <col min="3" max="3" width="12.75390625" style="0" customWidth="1"/>
    <col min="5" max="5" width="3.625" style="0" customWidth="1"/>
    <col min="6" max="6" width="4.875" style="0" hidden="1" customWidth="1"/>
  </cols>
  <sheetData>
    <row r="1" spans="1:6" ht="12.75">
      <c r="A1" s="260" t="s">
        <v>288</v>
      </c>
      <c r="B1" s="261"/>
      <c r="C1" s="261"/>
      <c r="D1" s="261"/>
      <c r="E1" s="261"/>
      <c r="F1" s="262"/>
    </row>
    <row r="2" spans="1:6" ht="12.75">
      <c r="A2" s="260" t="s">
        <v>289</v>
      </c>
      <c r="B2" s="261"/>
      <c r="C2" s="261"/>
      <c r="D2" s="261"/>
      <c r="E2" s="261"/>
      <c r="F2" s="262"/>
    </row>
    <row r="3" spans="1:6" ht="12.75">
      <c r="A3" s="260" t="s">
        <v>11</v>
      </c>
      <c r="B3" s="261"/>
      <c r="C3" s="261"/>
      <c r="D3" s="261"/>
      <c r="E3" s="261"/>
      <c r="F3" s="262"/>
    </row>
    <row r="4" spans="1:6" ht="12.75">
      <c r="A4" s="260" t="s">
        <v>324</v>
      </c>
      <c r="B4" s="261"/>
      <c r="C4" s="261"/>
      <c r="D4" s="261"/>
      <c r="E4" s="261"/>
      <c r="F4" s="262"/>
    </row>
    <row r="5" spans="1:6" ht="12.75">
      <c r="A5" s="257"/>
      <c r="B5" s="258"/>
      <c r="C5" s="258"/>
      <c r="D5" s="258"/>
      <c r="E5" s="258"/>
      <c r="F5" s="259"/>
    </row>
    <row r="6" spans="1:6" ht="42" customHeight="1">
      <c r="A6" s="265" t="s">
        <v>317</v>
      </c>
      <c r="B6" s="265"/>
      <c r="C6" s="265"/>
      <c r="D6" s="265"/>
      <c r="E6" s="265"/>
      <c r="F6" s="265"/>
    </row>
    <row r="7" spans="1:6" ht="12.75">
      <c r="A7" s="139"/>
      <c r="B7" s="139"/>
      <c r="C7" s="257"/>
      <c r="D7" s="263"/>
      <c r="E7" s="263"/>
      <c r="F7" s="264"/>
    </row>
    <row r="8" spans="1:6" ht="55.5" customHeight="1">
      <c r="A8" s="159"/>
      <c r="B8" s="142" t="s">
        <v>290</v>
      </c>
      <c r="C8" s="266" t="s">
        <v>318</v>
      </c>
      <c r="D8" s="267"/>
      <c r="E8" s="267"/>
      <c r="F8" s="268"/>
    </row>
    <row r="9" spans="1:6" ht="25.5">
      <c r="A9" s="160" t="s">
        <v>291</v>
      </c>
      <c r="B9" s="139">
        <v>2.5</v>
      </c>
      <c r="C9" s="257">
        <v>803.32</v>
      </c>
      <c r="D9" s="263"/>
      <c r="E9" s="263"/>
      <c r="F9" s="264"/>
    </row>
    <row r="10" spans="1:6" ht="12.75">
      <c r="A10" s="159" t="s">
        <v>292</v>
      </c>
      <c r="B10" s="139">
        <v>2.5</v>
      </c>
      <c r="C10" s="257">
        <f>C9</f>
        <v>803.32</v>
      </c>
      <c r="D10" s="263"/>
      <c r="E10" s="263"/>
      <c r="F10" s="264"/>
    </row>
    <row r="11" spans="1:6" ht="12.75">
      <c r="A11" s="139"/>
      <c r="B11" s="139"/>
      <c r="C11" s="257"/>
      <c r="D11" s="263"/>
      <c r="E11" s="263"/>
      <c r="F11" s="264"/>
    </row>
    <row r="12" spans="1:6" ht="25.5">
      <c r="A12" s="160" t="s">
        <v>293</v>
      </c>
      <c r="B12" s="139">
        <v>2.23</v>
      </c>
      <c r="C12" s="257">
        <v>1003.41</v>
      </c>
      <c r="D12" s="263"/>
      <c r="E12" s="263"/>
      <c r="F12" s="264"/>
    </row>
    <row r="13" spans="1:6" ht="12.75">
      <c r="A13" s="159" t="s">
        <v>294</v>
      </c>
      <c r="B13" s="139">
        <f>B12</f>
        <v>2.23</v>
      </c>
      <c r="C13" s="257">
        <f>C12</f>
        <v>1003.41</v>
      </c>
      <c r="D13" s="263"/>
      <c r="E13" s="263"/>
      <c r="F13" s="264"/>
    </row>
    <row r="14" spans="1:6" ht="12.75">
      <c r="A14" s="139"/>
      <c r="B14" s="139"/>
      <c r="C14" s="257"/>
      <c r="D14" s="263"/>
      <c r="E14" s="263"/>
      <c r="F14" s="264"/>
    </row>
  </sheetData>
  <mergeCells count="14">
    <mergeCell ref="A6:F6"/>
    <mergeCell ref="C8:F8"/>
    <mergeCell ref="C9:F9"/>
    <mergeCell ref="C10:F10"/>
    <mergeCell ref="C7:F7"/>
    <mergeCell ref="C11:F11"/>
    <mergeCell ref="C12:F12"/>
    <mergeCell ref="C13:F13"/>
    <mergeCell ref="C14:F14"/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7"/>
  <sheetViews>
    <sheetView workbookViewId="0" topLeftCell="A13">
      <selection activeCell="G17" sqref="G17"/>
    </sheetView>
  </sheetViews>
  <sheetFormatPr defaultColWidth="9.00390625" defaultRowHeight="12.75"/>
  <cols>
    <col min="1" max="1" width="30.875" style="0" customWidth="1"/>
    <col min="2" max="2" width="6.875" style="0" customWidth="1"/>
    <col min="5" max="5" width="12.625" style="0" customWidth="1"/>
    <col min="6" max="6" width="6.875" style="0" customWidth="1"/>
    <col min="7" max="7" width="7.625" style="0" customWidth="1"/>
    <col min="8" max="8" width="5.625" style="0" customWidth="1"/>
    <col min="13" max="13" width="10.25390625" style="0" customWidth="1"/>
    <col min="14" max="14" width="9.625" style="0" customWidth="1"/>
  </cols>
  <sheetData>
    <row r="1" spans="1:18" ht="12.75">
      <c r="A1" s="253" t="s">
        <v>286</v>
      </c>
      <c r="B1" s="253"/>
      <c r="C1" s="253"/>
      <c r="D1" s="253"/>
      <c r="E1" s="253"/>
      <c r="F1" s="253"/>
      <c r="G1" s="253"/>
      <c r="H1" s="253"/>
      <c r="I1" s="253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53" t="s">
        <v>182</v>
      </c>
      <c r="B2" s="253"/>
      <c r="C2" s="253"/>
      <c r="D2" s="253"/>
      <c r="E2" s="253"/>
      <c r="F2" s="253"/>
      <c r="G2" s="253"/>
      <c r="H2" s="253"/>
      <c r="I2" s="253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53" t="s">
        <v>11</v>
      </c>
      <c r="B3" s="253"/>
      <c r="C3" s="253"/>
      <c r="D3" s="253"/>
      <c r="E3" s="253"/>
      <c r="F3" s="253"/>
      <c r="G3" s="253"/>
      <c r="H3" s="253"/>
      <c r="I3" s="253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5"/>
      <c r="D4" s="5"/>
      <c r="E4" s="241" t="s">
        <v>322</v>
      </c>
      <c r="F4" s="241"/>
      <c r="G4" s="241"/>
      <c r="H4" s="241"/>
      <c r="I4" s="241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>
      <c r="A6" s="243" t="s">
        <v>310</v>
      </c>
      <c r="B6" s="243"/>
      <c r="C6" s="243"/>
      <c r="D6" s="243"/>
      <c r="E6" s="243"/>
      <c r="F6" s="243"/>
      <c r="G6" s="243"/>
      <c r="H6" s="243"/>
      <c r="I6" s="243"/>
      <c r="J6" s="2"/>
      <c r="K6" s="2"/>
      <c r="L6" s="2"/>
      <c r="M6" s="2"/>
      <c r="N6" s="2"/>
      <c r="O6" s="2"/>
      <c r="P6" s="2"/>
      <c r="Q6" s="2"/>
      <c r="R6" s="2"/>
    </row>
    <row r="7" spans="1:18" ht="13.5" thickBot="1">
      <c r="A7" s="10" t="s">
        <v>59</v>
      </c>
      <c r="B7" s="10"/>
      <c r="C7" s="5"/>
      <c r="D7" s="5"/>
      <c r="E7" s="5"/>
      <c r="F7" s="5"/>
      <c r="G7" s="5"/>
      <c r="H7" s="5"/>
      <c r="I7" s="2" t="s">
        <v>19</v>
      </c>
      <c r="J7" s="2"/>
      <c r="K7" s="2"/>
      <c r="L7" s="2"/>
      <c r="M7" s="2"/>
      <c r="N7" s="2"/>
      <c r="O7" s="2"/>
      <c r="P7" s="2"/>
      <c r="Q7" s="2"/>
      <c r="R7" s="2"/>
    </row>
    <row r="8" spans="1:18" ht="33" thickBot="1">
      <c r="A8" s="140" t="s">
        <v>20</v>
      </c>
      <c r="B8" s="223"/>
      <c r="C8" s="141" t="s">
        <v>21</v>
      </c>
      <c r="D8" s="141" t="s">
        <v>22</v>
      </c>
      <c r="E8" s="141" t="s">
        <v>60</v>
      </c>
      <c r="F8" s="141" t="s">
        <v>48</v>
      </c>
      <c r="G8" s="146" t="s">
        <v>140</v>
      </c>
      <c r="H8" s="146" t="s">
        <v>139</v>
      </c>
      <c r="I8" s="147" t="s">
        <v>174</v>
      </c>
      <c r="J8" s="148" t="s">
        <v>313</v>
      </c>
      <c r="K8" s="148" t="s">
        <v>281</v>
      </c>
      <c r="L8" s="148" t="s">
        <v>311</v>
      </c>
      <c r="M8" s="148" t="s">
        <v>279</v>
      </c>
      <c r="N8" s="148" t="s">
        <v>280</v>
      </c>
      <c r="O8" s="148" t="s">
        <v>283</v>
      </c>
      <c r="P8" s="148" t="s">
        <v>314</v>
      </c>
      <c r="Q8" s="148" t="s">
        <v>311</v>
      </c>
      <c r="R8" s="148" t="s">
        <v>279</v>
      </c>
    </row>
    <row r="9" spans="1:18" ht="21.75">
      <c r="A9" s="132" t="s">
        <v>257</v>
      </c>
      <c r="B9" s="42">
        <v>831</v>
      </c>
      <c r="C9" s="216"/>
      <c r="D9" s="216"/>
      <c r="E9" s="216"/>
      <c r="F9" s="216"/>
      <c r="G9" s="217"/>
      <c r="H9" s="217"/>
      <c r="I9" s="218"/>
      <c r="J9" s="219"/>
      <c r="K9" s="148"/>
      <c r="L9" s="219"/>
      <c r="M9" s="148"/>
      <c r="N9" s="148"/>
      <c r="O9" s="148"/>
      <c r="P9" s="219"/>
      <c r="Q9" s="219"/>
      <c r="R9" s="148"/>
    </row>
    <row r="10" spans="1:18" ht="16.5" customHeight="1">
      <c r="A10" s="31" t="s">
        <v>23</v>
      </c>
      <c r="B10" s="42">
        <v>831</v>
      </c>
      <c r="C10" s="44" t="s">
        <v>197</v>
      </c>
      <c r="D10" s="163"/>
      <c r="E10" s="163"/>
      <c r="F10" s="163"/>
      <c r="G10" s="163"/>
      <c r="H10" s="163"/>
      <c r="I10" s="194">
        <f>I11+I12</f>
        <v>1012.6470000000002</v>
      </c>
      <c r="J10" s="32">
        <f>J11+J12</f>
        <v>804.82</v>
      </c>
      <c r="K10" s="157">
        <f>J10/I10*100</f>
        <v>79.47685619964311</v>
      </c>
      <c r="L10" s="32">
        <f>L11+L12</f>
        <v>804.82</v>
      </c>
      <c r="M10" s="157">
        <f>L10/I10*100</f>
        <v>79.47685619964311</v>
      </c>
      <c r="N10" s="157">
        <f>L10-I10</f>
        <v>-207.8270000000001</v>
      </c>
      <c r="O10" s="137"/>
      <c r="P10" s="32">
        <f>P11+P12</f>
        <v>804.82</v>
      </c>
      <c r="Q10" s="32">
        <f>Q11+Q12</f>
        <v>804.82</v>
      </c>
      <c r="R10" s="137">
        <f>Q10/P10*100</f>
        <v>100</v>
      </c>
    </row>
    <row r="11" spans="1:18" ht="12.75">
      <c r="A11" s="31" t="s">
        <v>210</v>
      </c>
      <c r="B11" s="42">
        <v>831</v>
      </c>
      <c r="C11" s="166" t="s">
        <v>77</v>
      </c>
      <c r="D11" s="163"/>
      <c r="E11" s="163"/>
      <c r="F11" s="163"/>
      <c r="G11" s="164"/>
      <c r="H11" s="164"/>
      <c r="I11" s="165">
        <f>I19+I28+I34</f>
        <v>307.20000000000005</v>
      </c>
      <c r="J11" s="32">
        <f>J19+J28+J34</f>
        <v>248.1</v>
      </c>
      <c r="K11" s="157">
        <f aca="true" t="shared" si="0" ref="K11:K74">J11/I11*100</f>
        <v>80.76171874999999</v>
      </c>
      <c r="L11" s="32">
        <f>L19+L28+L34</f>
        <v>248.1</v>
      </c>
      <c r="M11" s="157">
        <f aca="true" t="shared" si="1" ref="M11:M74">L11/I11*100</f>
        <v>80.76171874999999</v>
      </c>
      <c r="N11" s="157">
        <f aca="true" t="shared" si="2" ref="N11:N74">L11-I11</f>
        <v>-59.10000000000005</v>
      </c>
      <c r="O11" s="137"/>
      <c r="P11" s="32">
        <f>P19+P28+P34</f>
        <v>248.1</v>
      </c>
      <c r="Q11" s="32">
        <f>Q19+Q28+Q34</f>
        <v>248.1</v>
      </c>
      <c r="R11" s="137">
        <f aca="true" t="shared" si="3" ref="R11:R74">Q11/P11*100</f>
        <v>100</v>
      </c>
    </row>
    <row r="12" spans="1:18" ht="12.75">
      <c r="A12" s="31" t="s">
        <v>235</v>
      </c>
      <c r="B12" s="42">
        <v>831</v>
      </c>
      <c r="C12" s="166" t="s">
        <v>213</v>
      </c>
      <c r="D12" s="163"/>
      <c r="E12" s="163"/>
      <c r="F12" s="163"/>
      <c r="G12" s="164"/>
      <c r="H12" s="164"/>
      <c r="I12" s="165">
        <f>I18+I27+I44+I56+I57+I33+I37</f>
        <v>705.4470000000001</v>
      </c>
      <c r="J12" s="137">
        <f>J33+J57+J37+J18+J27</f>
        <v>556.72</v>
      </c>
      <c r="K12" s="157">
        <f t="shared" si="0"/>
        <v>78.91733893545509</v>
      </c>
      <c r="L12" s="137">
        <f>L33+L57+L39+L18+L27</f>
        <v>556.72</v>
      </c>
      <c r="M12" s="157">
        <f t="shared" si="1"/>
        <v>78.91733893545509</v>
      </c>
      <c r="N12" s="157">
        <f t="shared" si="2"/>
        <v>-148.7270000000001</v>
      </c>
      <c r="O12" s="137"/>
      <c r="P12" s="137">
        <f>P33+P57+P39+P18+P27</f>
        <v>556.72</v>
      </c>
      <c r="Q12" s="137">
        <f>Q33+Q57+Q39+Q18+Q27</f>
        <v>556.72</v>
      </c>
      <c r="R12" s="137">
        <f t="shared" si="3"/>
        <v>100</v>
      </c>
    </row>
    <row r="13" spans="1:18" ht="38.25">
      <c r="A13" s="31" t="s">
        <v>264</v>
      </c>
      <c r="B13" s="34">
        <v>831</v>
      </c>
      <c r="C13" s="167" t="s">
        <v>197</v>
      </c>
      <c r="D13" s="168" t="s">
        <v>135</v>
      </c>
      <c r="E13" s="163"/>
      <c r="F13" s="163"/>
      <c r="G13" s="164"/>
      <c r="H13" s="164"/>
      <c r="I13" s="165">
        <f>I14</f>
        <v>281.1</v>
      </c>
      <c r="J13" s="137">
        <f aca="true" t="shared" si="4" ref="J13:L16">J14</f>
        <v>230.8</v>
      </c>
      <c r="K13" s="157">
        <f t="shared" si="0"/>
        <v>82.10601209533974</v>
      </c>
      <c r="L13" s="137">
        <f t="shared" si="4"/>
        <v>230.8</v>
      </c>
      <c r="M13" s="157">
        <f t="shared" si="1"/>
        <v>82.10601209533974</v>
      </c>
      <c r="N13" s="157">
        <f t="shared" si="2"/>
        <v>-50.30000000000001</v>
      </c>
      <c r="O13" s="137"/>
      <c r="P13" s="137">
        <f aca="true" t="shared" si="5" ref="P13:Q16">P14</f>
        <v>230.8</v>
      </c>
      <c r="Q13" s="137">
        <f t="shared" si="5"/>
        <v>230.8</v>
      </c>
      <c r="R13" s="137">
        <f t="shared" si="3"/>
        <v>100</v>
      </c>
    </row>
    <row r="14" spans="1:18" ht="25.5">
      <c r="A14" s="54" t="s">
        <v>212</v>
      </c>
      <c r="B14" s="34">
        <v>831</v>
      </c>
      <c r="C14" s="167" t="s">
        <v>197</v>
      </c>
      <c r="D14" s="168" t="s">
        <v>135</v>
      </c>
      <c r="E14" s="169" t="s">
        <v>211</v>
      </c>
      <c r="F14" s="163"/>
      <c r="G14" s="164"/>
      <c r="H14" s="164"/>
      <c r="I14" s="165">
        <f>I15</f>
        <v>281.1</v>
      </c>
      <c r="J14" s="137">
        <f t="shared" si="4"/>
        <v>230.8</v>
      </c>
      <c r="K14" s="157">
        <f t="shared" si="0"/>
        <v>82.10601209533974</v>
      </c>
      <c r="L14" s="137">
        <f t="shared" si="4"/>
        <v>230.8</v>
      </c>
      <c r="M14" s="157">
        <f t="shared" si="1"/>
        <v>82.10601209533974</v>
      </c>
      <c r="N14" s="157">
        <f t="shared" si="2"/>
        <v>-50.30000000000001</v>
      </c>
      <c r="O14" s="137"/>
      <c r="P14" s="137">
        <f t="shared" si="5"/>
        <v>230.8</v>
      </c>
      <c r="Q14" s="137">
        <f t="shared" si="5"/>
        <v>230.8</v>
      </c>
      <c r="R14" s="137">
        <f t="shared" si="3"/>
        <v>100</v>
      </c>
    </row>
    <row r="15" spans="1:18" ht="25.5">
      <c r="A15" s="170" t="s">
        <v>105</v>
      </c>
      <c r="B15" s="34">
        <v>831</v>
      </c>
      <c r="C15" s="167" t="s">
        <v>197</v>
      </c>
      <c r="D15" s="168" t="s">
        <v>135</v>
      </c>
      <c r="E15" s="46" t="s">
        <v>214</v>
      </c>
      <c r="F15" s="46"/>
      <c r="G15" s="46"/>
      <c r="H15" s="46"/>
      <c r="I15" s="171">
        <f>I16</f>
        <v>281.1</v>
      </c>
      <c r="J15" s="131">
        <f t="shared" si="4"/>
        <v>230.8</v>
      </c>
      <c r="K15" s="157">
        <f t="shared" si="0"/>
        <v>82.10601209533974</v>
      </c>
      <c r="L15" s="131">
        <f t="shared" si="4"/>
        <v>230.8</v>
      </c>
      <c r="M15" s="157">
        <f t="shared" si="1"/>
        <v>82.10601209533974</v>
      </c>
      <c r="N15" s="157">
        <f t="shared" si="2"/>
        <v>-50.30000000000001</v>
      </c>
      <c r="O15" s="131"/>
      <c r="P15" s="131">
        <f t="shared" si="5"/>
        <v>230.8</v>
      </c>
      <c r="Q15" s="131">
        <f t="shared" si="5"/>
        <v>230.8</v>
      </c>
      <c r="R15" s="137">
        <f t="shared" si="3"/>
        <v>100</v>
      </c>
    </row>
    <row r="16" spans="1:18" ht="102">
      <c r="A16" s="172" t="s">
        <v>136</v>
      </c>
      <c r="B16" s="224">
        <v>831</v>
      </c>
      <c r="C16" s="167" t="s">
        <v>197</v>
      </c>
      <c r="D16" s="168" t="s">
        <v>135</v>
      </c>
      <c r="E16" s="46" t="s">
        <v>214</v>
      </c>
      <c r="F16" s="169" t="s">
        <v>134</v>
      </c>
      <c r="G16" s="169"/>
      <c r="H16" s="169"/>
      <c r="I16" s="173">
        <f>I17</f>
        <v>281.1</v>
      </c>
      <c r="J16" s="131">
        <f t="shared" si="4"/>
        <v>230.8</v>
      </c>
      <c r="K16" s="157">
        <f t="shared" si="0"/>
        <v>82.10601209533974</v>
      </c>
      <c r="L16" s="131">
        <f t="shared" si="4"/>
        <v>230.8</v>
      </c>
      <c r="M16" s="157">
        <f t="shared" si="1"/>
        <v>82.10601209533974</v>
      </c>
      <c r="N16" s="157">
        <f t="shared" si="2"/>
        <v>-50.30000000000001</v>
      </c>
      <c r="O16" s="131"/>
      <c r="P16" s="131">
        <f t="shared" si="5"/>
        <v>230.8</v>
      </c>
      <c r="Q16" s="131">
        <f t="shared" si="5"/>
        <v>230.8</v>
      </c>
      <c r="R16" s="137">
        <f t="shared" si="3"/>
        <v>100</v>
      </c>
    </row>
    <row r="17" spans="1:18" ht="38.25">
      <c r="A17" s="172" t="s">
        <v>137</v>
      </c>
      <c r="B17" s="34">
        <v>831</v>
      </c>
      <c r="C17" s="167" t="s">
        <v>197</v>
      </c>
      <c r="D17" s="168" t="s">
        <v>135</v>
      </c>
      <c r="E17" s="46" t="s">
        <v>214</v>
      </c>
      <c r="F17" s="169" t="s">
        <v>92</v>
      </c>
      <c r="G17" s="169"/>
      <c r="H17" s="169"/>
      <c r="I17" s="173">
        <f>I18+I19</f>
        <v>281.1</v>
      </c>
      <c r="J17" s="131">
        <f>J18+J19</f>
        <v>230.8</v>
      </c>
      <c r="K17" s="157">
        <f t="shared" si="0"/>
        <v>82.10601209533974</v>
      </c>
      <c r="L17" s="131">
        <f>J17</f>
        <v>230.8</v>
      </c>
      <c r="M17" s="157">
        <f t="shared" si="1"/>
        <v>82.10601209533974</v>
      </c>
      <c r="N17" s="157">
        <f t="shared" si="2"/>
        <v>-50.30000000000001</v>
      </c>
      <c r="O17" s="131"/>
      <c r="P17" s="131">
        <f>L17</f>
        <v>230.8</v>
      </c>
      <c r="Q17" s="131">
        <f>P17</f>
        <v>230.8</v>
      </c>
      <c r="R17" s="137">
        <f t="shared" si="3"/>
        <v>100</v>
      </c>
    </row>
    <row r="18" spans="1:18" ht="12.75">
      <c r="A18" s="174" t="s">
        <v>235</v>
      </c>
      <c r="B18" s="34">
        <v>831</v>
      </c>
      <c r="C18" s="167" t="s">
        <v>197</v>
      </c>
      <c r="D18" s="168" t="s">
        <v>135</v>
      </c>
      <c r="E18" s="46" t="s">
        <v>214</v>
      </c>
      <c r="F18" s="169" t="s">
        <v>92</v>
      </c>
      <c r="G18" s="169"/>
      <c r="H18" s="169" t="s">
        <v>213</v>
      </c>
      <c r="I18" s="173">
        <v>127</v>
      </c>
      <c r="J18" s="131">
        <v>96.7</v>
      </c>
      <c r="K18" s="157">
        <f t="shared" si="0"/>
        <v>76.14173228346456</v>
      </c>
      <c r="L18" s="131">
        <f>J18</f>
        <v>96.7</v>
      </c>
      <c r="M18" s="157">
        <f t="shared" si="1"/>
        <v>76.14173228346456</v>
      </c>
      <c r="N18" s="157">
        <f t="shared" si="2"/>
        <v>-30.299999999999997</v>
      </c>
      <c r="O18" s="131"/>
      <c r="P18" s="131">
        <f>J18</f>
        <v>96.7</v>
      </c>
      <c r="Q18" s="131">
        <f>P18</f>
        <v>96.7</v>
      </c>
      <c r="R18" s="137">
        <f t="shared" si="3"/>
        <v>100</v>
      </c>
    </row>
    <row r="19" spans="1:18" ht="12.75">
      <c r="A19" s="174" t="s">
        <v>210</v>
      </c>
      <c r="B19" s="34">
        <v>831</v>
      </c>
      <c r="C19" s="167" t="s">
        <v>197</v>
      </c>
      <c r="D19" s="168" t="s">
        <v>135</v>
      </c>
      <c r="E19" s="46" t="s">
        <v>214</v>
      </c>
      <c r="F19" s="169" t="s">
        <v>92</v>
      </c>
      <c r="G19" s="169"/>
      <c r="H19" s="169" t="s">
        <v>77</v>
      </c>
      <c r="I19" s="173">
        <f>141.1+13</f>
        <v>154.1</v>
      </c>
      <c r="J19" s="131">
        <v>134.1</v>
      </c>
      <c r="K19" s="157">
        <f t="shared" si="0"/>
        <v>87.02141466580142</v>
      </c>
      <c r="L19" s="131">
        <f>J19</f>
        <v>134.1</v>
      </c>
      <c r="M19" s="157">
        <f t="shared" si="1"/>
        <v>87.02141466580142</v>
      </c>
      <c r="N19" s="157">
        <f t="shared" si="2"/>
        <v>-20</v>
      </c>
      <c r="O19" s="131"/>
      <c r="P19" s="131">
        <f>L19</f>
        <v>134.1</v>
      </c>
      <c r="Q19" s="131">
        <f>P19</f>
        <v>134.1</v>
      </c>
      <c r="R19" s="137">
        <f t="shared" si="3"/>
        <v>100</v>
      </c>
    </row>
    <row r="20" spans="1:18" ht="38.25">
      <c r="A20" s="222" t="s">
        <v>223</v>
      </c>
      <c r="B20" s="34">
        <v>831</v>
      </c>
      <c r="C20" s="167" t="s">
        <v>197</v>
      </c>
      <c r="D20" s="168" t="s">
        <v>135</v>
      </c>
      <c r="E20" s="46" t="s">
        <v>214</v>
      </c>
      <c r="F20" s="169" t="s">
        <v>138</v>
      </c>
      <c r="G20" s="169"/>
      <c r="H20" s="169"/>
      <c r="I20" s="173">
        <v>235.6</v>
      </c>
      <c r="J20" s="131">
        <v>188.96</v>
      </c>
      <c r="K20" s="157">
        <f t="shared" si="0"/>
        <v>80.2037351443124</v>
      </c>
      <c r="L20" s="131">
        <f>J20</f>
        <v>188.96</v>
      </c>
      <c r="M20" s="157">
        <f t="shared" si="1"/>
        <v>80.2037351443124</v>
      </c>
      <c r="N20" s="157">
        <f t="shared" si="2"/>
        <v>-46.639999999999986</v>
      </c>
      <c r="O20" s="131"/>
      <c r="P20" s="131">
        <f>L20</f>
        <v>188.96</v>
      </c>
      <c r="Q20" s="131">
        <f>L20</f>
        <v>188.96</v>
      </c>
      <c r="R20" s="137">
        <f t="shared" si="3"/>
        <v>100</v>
      </c>
    </row>
    <row r="21" spans="1:18" ht="76.5">
      <c r="A21" s="174" t="s">
        <v>221</v>
      </c>
      <c r="B21" s="34">
        <v>831</v>
      </c>
      <c r="C21" s="167" t="s">
        <v>197</v>
      </c>
      <c r="D21" s="168" t="s">
        <v>135</v>
      </c>
      <c r="E21" s="46" t="s">
        <v>214</v>
      </c>
      <c r="F21" s="169" t="s">
        <v>222</v>
      </c>
      <c r="G21" s="169"/>
      <c r="H21" s="169"/>
      <c r="I21" s="173">
        <v>45.5</v>
      </c>
      <c r="J21" s="131">
        <v>41.84</v>
      </c>
      <c r="K21" s="157">
        <f t="shared" si="0"/>
        <v>91.95604395604397</v>
      </c>
      <c r="L21" s="131">
        <f>J21</f>
        <v>41.84</v>
      </c>
      <c r="M21" s="157">
        <f t="shared" si="1"/>
        <v>91.95604395604397</v>
      </c>
      <c r="N21" s="157">
        <f t="shared" si="2"/>
        <v>-3.6599999999999966</v>
      </c>
      <c r="O21" s="131"/>
      <c r="P21" s="131">
        <f>L21</f>
        <v>41.84</v>
      </c>
      <c r="Q21" s="131">
        <f>L21</f>
        <v>41.84</v>
      </c>
      <c r="R21" s="137">
        <f t="shared" si="3"/>
        <v>100</v>
      </c>
    </row>
    <row r="22" spans="1:18" ht="76.5">
      <c r="A22" s="175" t="s">
        <v>215</v>
      </c>
      <c r="B22" s="34">
        <v>831</v>
      </c>
      <c r="C22" s="176" t="s">
        <v>197</v>
      </c>
      <c r="D22" s="177" t="s">
        <v>141</v>
      </c>
      <c r="E22" s="169"/>
      <c r="F22" s="169"/>
      <c r="G22" s="169"/>
      <c r="H22" s="169"/>
      <c r="I22" s="171">
        <f>I23</f>
        <v>730.047</v>
      </c>
      <c r="J22" s="131">
        <f>J23</f>
        <v>572.52</v>
      </c>
      <c r="K22" s="157">
        <f t="shared" si="0"/>
        <v>78.42234815018759</v>
      </c>
      <c r="L22" s="131">
        <f>L23</f>
        <v>571.84</v>
      </c>
      <c r="M22" s="157">
        <f t="shared" si="1"/>
        <v>78.32920346224284</v>
      </c>
      <c r="N22" s="157">
        <f t="shared" si="2"/>
        <v>-158.207</v>
      </c>
      <c r="O22" s="131"/>
      <c r="P22" s="131">
        <f>P23</f>
        <v>572.52</v>
      </c>
      <c r="Q22" s="131">
        <f>Q23</f>
        <v>572.52</v>
      </c>
      <c r="R22" s="137">
        <f t="shared" si="3"/>
        <v>100</v>
      </c>
    </row>
    <row r="23" spans="1:18" ht="25.5">
      <c r="A23" s="54" t="s">
        <v>212</v>
      </c>
      <c r="B23" s="224">
        <v>831</v>
      </c>
      <c r="C23" s="176" t="s">
        <v>197</v>
      </c>
      <c r="D23" s="177" t="s">
        <v>141</v>
      </c>
      <c r="E23" s="169" t="s">
        <v>211</v>
      </c>
      <c r="F23" s="169"/>
      <c r="G23" s="169"/>
      <c r="H23" s="169"/>
      <c r="I23" s="171">
        <f>I24</f>
        <v>730.047</v>
      </c>
      <c r="J23" s="131">
        <f>J24</f>
        <v>572.52</v>
      </c>
      <c r="K23" s="157">
        <f t="shared" si="0"/>
        <v>78.42234815018759</v>
      </c>
      <c r="L23" s="131">
        <f>L24</f>
        <v>571.84</v>
      </c>
      <c r="M23" s="157">
        <f t="shared" si="1"/>
        <v>78.32920346224284</v>
      </c>
      <c r="N23" s="157">
        <f t="shared" si="2"/>
        <v>-158.207</v>
      </c>
      <c r="O23" s="131"/>
      <c r="P23" s="131">
        <f>P24</f>
        <v>572.52</v>
      </c>
      <c r="Q23" s="131">
        <f>Q24</f>
        <v>572.52</v>
      </c>
      <c r="R23" s="137">
        <f t="shared" si="3"/>
        <v>100</v>
      </c>
    </row>
    <row r="24" spans="1:18" ht="12.75">
      <c r="A24" s="178" t="s">
        <v>49</v>
      </c>
      <c r="B24" s="221"/>
      <c r="C24" s="176" t="s">
        <v>197</v>
      </c>
      <c r="D24" s="177" t="s">
        <v>141</v>
      </c>
      <c r="E24" s="177" t="s">
        <v>216</v>
      </c>
      <c r="F24" s="46"/>
      <c r="G24" s="46"/>
      <c r="H24" s="46"/>
      <c r="I24" s="171">
        <f>I25+I32+I38</f>
        <v>730.047</v>
      </c>
      <c r="J24" s="131">
        <f>J25+J31+J37</f>
        <v>572.52</v>
      </c>
      <c r="K24" s="157">
        <f t="shared" si="0"/>
        <v>78.42234815018759</v>
      </c>
      <c r="L24" s="131">
        <f>L25+L31</f>
        <v>571.84</v>
      </c>
      <c r="M24" s="157">
        <f t="shared" si="1"/>
        <v>78.32920346224284</v>
      </c>
      <c r="N24" s="157">
        <f t="shared" si="2"/>
        <v>-158.207</v>
      </c>
      <c r="O24" s="131"/>
      <c r="P24" s="131">
        <f>P25+P31+P37</f>
        <v>572.52</v>
      </c>
      <c r="Q24" s="131">
        <f>Q25+Q31+Q37</f>
        <v>572.52</v>
      </c>
      <c r="R24" s="137">
        <f t="shared" si="3"/>
        <v>100</v>
      </c>
    </row>
    <row r="25" spans="1:18" ht="102">
      <c r="A25" s="172" t="s">
        <v>136</v>
      </c>
      <c r="B25" s="224">
        <v>831</v>
      </c>
      <c r="C25" s="176" t="s">
        <v>197</v>
      </c>
      <c r="D25" s="177" t="s">
        <v>141</v>
      </c>
      <c r="E25" s="177" t="s">
        <v>216</v>
      </c>
      <c r="F25" s="169" t="s">
        <v>134</v>
      </c>
      <c r="G25" s="46"/>
      <c r="H25" s="46"/>
      <c r="I25" s="171">
        <f>I26</f>
        <v>250.3</v>
      </c>
      <c r="J25" s="131">
        <f>J26</f>
        <v>181.84</v>
      </c>
      <c r="K25" s="157">
        <f t="shared" si="0"/>
        <v>72.64882141430283</v>
      </c>
      <c r="L25" s="131">
        <f>L26</f>
        <v>181.84</v>
      </c>
      <c r="M25" s="157">
        <f t="shared" si="1"/>
        <v>72.64882141430283</v>
      </c>
      <c r="N25" s="157">
        <f t="shared" si="2"/>
        <v>-68.46000000000001</v>
      </c>
      <c r="O25" s="131"/>
      <c r="P25" s="131">
        <f>P26</f>
        <v>181.84</v>
      </c>
      <c r="Q25" s="131">
        <f>Q26</f>
        <v>181.84</v>
      </c>
      <c r="R25" s="137">
        <f t="shared" si="3"/>
        <v>100</v>
      </c>
    </row>
    <row r="26" spans="1:18" ht="38.25">
      <c r="A26" s="172" t="s">
        <v>137</v>
      </c>
      <c r="B26" s="34">
        <v>831</v>
      </c>
      <c r="C26" s="176" t="s">
        <v>197</v>
      </c>
      <c r="D26" s="177" t="s">
        <v>141</v>
      </c>
      <c r="E26" s="177" t="s">
        <v>216</v>
      </c>
      <c r="F26" s="169" t="s">
        <v>92</v>
      </c>
      <c r="G26" s="46"/>
      <c r="H26" s="46"/>
      <c r="I26" s="171">
        <f>I27+I28</f>
        <v>250.3</v>
      </c>
      <c r="J26" s="131">
        <f>J27+J28</f>
        <v>181.84</v>
      </c>
      <c r="K26" s="157">
        <f t="shared" si="0"/>
        <v>72.64882141430283</v>
      </c>
      <c r="L26" s="131">
        <f>L27+L28</f>
        <v>181.84</v>
      </c>
      <c r="M26" s="157">
        <f t="shared" si="1"/>
        <v>72.64882141430283</v>
      </c>
      <c r="N26" s="157">
        <f t="shared" si="2"/>
        <v>-68.46000000000001</v>
      </c>
      <c r="O26" s="131"/>
      <c r="P26" s="131">
        <f>P27+P28</f>
        <v>181.84</v>
      </c>
      <c r="Q26" s="131">
        <f>Q27+Q28</f>
        <v>181.84</v>
      </c>
      <c r="R26" s="137">
        <f t="shared" si="3"/>
        <v>100</v>
      </c>
    </row>
    <row r="27" spans="1:18" ht="12.75">
      <c r="A27" s="174" t="s">
        <v>235</v>
      </c>
      <c r="B27" s="34">
        <v>831</v>
      </c>
      <c r="C27" s="176" t="s">
        <v>197</v>
      </c>
      <c r="D27" s="177" t="s">
        <v>141</v>
      </c>
      <c r="E27" s="177" t="s">
        <v>216</v>
      </c>
      <c r="F27" s="169" t="s">
        <v>92</v>
      </c>
      <c r="G27" s="46"/>
      <c r="H27" s="46" t="s">
        <v>213</v>
      </c>
      <c r="I27" s="171">
        <v>116.3</v>
      </c>
      <c r="J27" s="131">
        <v>67.84</v>
      </c>
      <c r="K27" s="157">
        <f t="shared" si="0"/>
        <v>58.33190025795357</v>
      </c>
      <c r="L27" s="131">
        <f>J27</f>
        <v>67.84</v>
      </c>
      <c r="M27" s="157">
        <f t="shared" si="1"/>
        <v>58.33190025795357</v>
      </c>
      <c r="N27" s="157">
        <f t="shared" si="2"/>
        <v>-48.459999999999994</v>
      </c>
      <c r="O27" s="131"/>
      <c r="P27" s="131">
        <f>L27</f>
        <v>67.84</v>
      </c>
      <c r="Q27" s="131">
        <f>P27</f>
        <v>67.84</v>
      </c>
      <c r="R27" s="137">
        <f t="shared" si="3"/>
        <v>100</v>
      </c>
    </row>
    <row r="28" spans="1:18" ht="12.75">
      <c r="A28" s="174" t="s">
        <v>210</v>
      </c>
      <c r="B28" s="34">
        <v>831</v>
      </c>
      <c r="C28" s="176" t="s">
        <v>197</v>
      </c>
      <c r="D28" s="177" t="s">
        <v>141</v>
      </c>
      <c r="E28" s="177" t="s">
        <v>216</v>
      </c>
      <c r="F28" s="169" t="s">
        <v>92</v>
      </c>
      <c r="G28" s="46"/>
      <c r="H28" s="46" t="s">
        <v>77</v>
      </c>
      <c r="I28" s="171">
        <v>134</v>
      </c>
      <c r="J28" s="131">
        <v>114</v>
      </c>
      <c r="K28" s="157">
        <f t="shared" si="0"/>
        <v>85.07462686567165</v>
      </c>
      <c r="L28" s="131">
        <f>J28</f>
        <v>114</v>
      </c>
      <c r="M28" s="157">
        <f t="shared" si="1"/>
        <v>85.07462686567165</v>
      </c>
      <c r="N28" s="157">
        <f t="shared" si="2"/>
        <v>-20</v>
      </c>
      <c r="O28" s="131"/>
      <c r="P28" s="131">
        <f>L28</f>
        <v>114</v>
      </c>
      <c r="Q28" s="131">
        <f>P28</f>
        <v>114</v>
      </c>
      <c r="R28" s="137">
        <f t="shared" si="3"/>
        <v>100</v>
      </c>
    </row>
    <row r="29" spans="1:18" ht="24" customHeight="1">
      <c r="A29" s="222" t="s">
        <v>223</v>
      </c>
      <c r="B29" s="34">
        <v>831</v>
      </c>
      <c r="C29" s="177" t="s">
        <v>197</v>
      </c>
      <c r="D29" s="177" t="s">
        <v>141</v>
      </c>
      <c r="E29" s="177" t="s">
        <v>216</v>
      </c>
      <c r="F29" s="169" t="s">
        <v>138</v>
      </c>
      <c r="G29" s="46"/>
      <c r="H29" s="46"/>
      <c r="I29" s="171">
        <v>209.3</v>
      </c>
      <c r="J29" s="131">
        <v>144.54</v>
      </c>
      <c r="K29" s="157">
        <f t="shared" si="0"/>
        <v>69.05876731963689</v>
      </c>
      <c r="L29" s="131">
        <f>J29</f>
        <v>144.54</v>
      </c>
      <c r="M29" s="157">
        <f t="shared" si="1"/>
        <v>69.05876731963689</v>
      </c>
      <c r="N29" s="157">
        <f t="shared" si="2"/>
        <v>-64.76000000000002</v>
      </c>
      <c r="O29" s="131"/>
      <c r="P29" s="131">
        <f>L29</f>
        <v>144.54</v>
      </c>
      <c r="Q29" s="131">
        <f>L29</f>
        <v>144.54</v>
      </c>
      <c r="R29" s="137">
        <f t="shared" si="3"/>
        <v>100</v>
      </c>
    </row>
    <row r="30" spans="1:18" ht="76.5">
      <c r="A30" s="174" t="s">
        <v>221</v>
      </c>
      <c r="B30" s="220">
        <v>831</v>
      </c>
      <c r="C30" s="176" t="s">
        <v>197</v>
      </c>
      <c r="D30" s="177" t="s">
        <v>141</v>
      </c>
      <c r="E30" s="177" t="s">
        <v>216</v>
      </c>
      <c r="F30" s="169" t="s">
        <v>222</v>
      </c>
      <c r="G30" s="46"/>
      <c r="H30" s="46"/>
      <c r="I30" s="171">
        <v>41</v>
      </c>
      <c r="J30" s="131">
        <v>37.3</v>
      </c>
      <c r="K30" s="157">
        <f t="shared" si="0"/>
        <v>90.97560975609755</v>
      </c>
      <c r="L30" s="131">
        <f>J30</f>
        <v>37.3</v>
      </c>
      <c r="M30" s="157">
        <f t="shared" si="1"/>
        <v>90.97560975609755</v>
      </c>
      <c r="N30" s="157">
        <f t="shared" si="2"/>
        <v>-3.700000000000003</v>
      </c>
      <c r="O30" s="131"/>
      <c r="P30" s="131">
        <f>L30</f>
        <v>37.3</v>
      </c>
      <c r="Q30" s="131">
        <f>L30</f>
        <v>37.3</v>
      </c>
      <c r="R30" s="137">
        <f t="shared" si="3"/>
        <v>100</v>
      </c>
    </row>
    <row r="31" spans="1:18" ht="38.25">
      <c r="A31" s="174" t="s">
        <v>217</v>
      </c>
      <c r="B31" s="220">
        <v>831</v>
      </c>
      <c r="C31" s="176" t="s">
        <v>197</v>
      </c>
      <c r="D31" s="177" t="s">
        <v>141</v>
      </c>
      <c r="E31" s="177" t="s">
        <v>216</v>
      </c>
      <c r="F31" s="169" t="s">
        <v>218</v>
      </c>
      <c r="G31" s="46"/>
      <c r="H31" s="46"/>
      <c r="I31" s="171">
        <f>I32</f>
        <v>478.47</v>
      </c>
      <c r="J31" s="131">
        <f>J32</f>
        <v>390</v>
      </c>
      <c r="K31" s="157">
        <f t="shared" si="0"/>
        <v>81.50981252743118</v>
      </c>
      <c r="L31" s="131">
        <f>L32</f>
        <v>390</v>
      </c>
      <c r="M31" s="157">
        <f t="shared" si="1"/>
        <v>81.50981252743118</v>
      </c>
      <c r="N31" s="157">
        <f t="shared" si="2"/>
        <v>-88.47000000000003</v>
      </c>
      <c r="O31" s="131"/>
      <c r="P31" s="131">
        <f>P32</f>
        <v>390</v>
      </c>
      <c r="Q31" s="131">
        <f>Q32</f>
        <v>390</v>
      </c>
      <c r="R31" s="137">
        <f t="shared" si="3"/>
        <v>100</v>
      </c>
    </row>
    <row r="32" spans="1:18" ht="51">
      <c r="A32" s="54" t="s">
        <v>6</v>
      </c>
      <c r="B32" s="220">
        <v>831</v>
      </c>
      <c r="C32" s="176" t="s">
        <v>197</v>
      </c>
      <c r="D32" s="177" t="s">
        <v>141</v>
      </c>
      <c r="E32" s="177" t="s">
        <v>216</v>
      </c>
      <c r="F32" s="46" t="s">
        <v>144</v>
      </c>
      <c r="G32" s="46"/>
      <c r="H32" s="46"/>
      <c r="I32" s="171">
        <f>I33+I34</f>
        <v>478.47</v>
      </c>
      <c r="J32" s="131">
        <f>J33</f>
        <v>390</v>
      </c>
      <c r="K32" s="157">
        <f t="shared" si="0"/>
        <v>81.50981252743118</v>
      </c>
      <c r="L32" s="131">
        <f>L33</f>
        <v>390</v>
      </c>
      <c r="M32" s="157">
        <f t="shared" si="1"/>
        <v>81.50981252743118</v>
      </c>
      <c r="N32" s="157">
        <f t="shared" si="2"/>
        <v>-88.47000000000003</v>
      </c>
      <c r="O32" s="131"/>
      <c r="P32" s="131">
        <f>P33</f>
        <v>390</v>
      </c>
      <c r="Q32" s="131">
        <f>Q33</f>
        <v>390</v>
      </c>
      <c r="R32" s="137">
        <f t="shared" si="3"/>
        <v>100</v>
      </c>
    </row>
    <row r="33" spans="1:18" ht="12.75">
      <c r="A33" s="174" t="s">
        <v>235</v>
      </c>
      <c r="B33" s="220">
        <v>831</v>
      </c>
      <c r="C33" s="176" t="s">
        <v>197</v>
      </c>
      <c r="D33" s="177" t="s">
        <v>141</v>
      </c>
      <c r="E33" s="177" t="s">
        <v>216</v>
      </c>
      <c r="F33" s="46" t="s">
        <v>144</v>
      </c>
      <c r="G33" s="46"/>
      <c r="H33" s="46" t="s">
        <v>213</v>
      </c>
      <c r="I33" s="171">
        <v>459.37</v>
      </c>
      <c r="J33" s="131">
        <v>390</v>
      </c>
      <c r="K33" s="157">
        <f t="shared" si="0"/>
        <v>84.89888325315106</v>
      </c>
      <c r="L33" s="131">
        <v>390</v>
      </c>
      <c r="M33" s="157">
        <f t="shared" si="1"/>
        <v>84.89888325315106</v>
      </c>
      <c r="N33" s="157">
        <f t="shared" si="2"/>
        <v>-69.37</v>
      </c>
      <c r="O33" s="131"/>
      <c r="P33" s="131">
        <f>L33</f>
        <v>390</v>
      </c>
      <c r="Q33" s="131">
        <f>L33</f>
        <v>390</v>
      </c>
      <c r="R33" s="137">
        <f t="shared" si="3"/>
        <v>100</v>
      </c>
    </row>
    <row r="34" spans="1:18" ht="12.75">
      <c r="A34" s="174" t="s">
        <v>210</v>
      </c>
      <c r="B34" s="220">
        <v>831</v>
      </c>
      <c r="C34" s="176" t="s">
        <v>197</v>
      </c>
      <c r="D34" s="177" t="s">
        <v>141</v>
      </c>
      <c r="E34" s="177" t="s">
        <v>216</v>
      </c>
      <c r="F34" s="46" t="s">
        <v>144</v>
      </c>
      <c r="G34" s="46"/>
      <c r="H34" s="46" t="s">
        <v>77</v>
      </c>
      <c r="I34" s="171">
        <v>19.1</v>
      </c>
      <c r="J34" s="131"/>
      <c r="K34" s="157">
        <f t="shared" si="0"/>
        <v>0</v>
      </c>
      <c r="L34" s="131"/>
      <c r="M34" s="157">
        <f t="shared" si="1"/>
        <v>0</v>
      </c>
      <c r="N34" s="157">
        <f t="shared" si="2"/>
        <v>-19.1</v>
      </c>
      <c r="O34" s="131"/>
      <c r="P34" s="131"/>
      <c r="Q34" s="131"/>
      <c r="R34" s="137" t="e">
        <f t="shared" si="3"/>
        <v>#DIV/0!</v>
      </c>
    </row>
    <row r="35" spans="1:18" ht="51">
      <c r="A35" s="54" t="s">
        <v>3</v>
      </c>
      <c r="B35" s="220">
        <v>831</v>
      </c>
      <c r="C35" s="176" t="s">
        <v>197</v>
      </c>
      <c r="D35" s="177" t="s">
        <v>141</v>
      </c>
      <c r="E35" s="177" t="s">
        <v>216</v>
      </c>
      <c r="F35" s="46" t="s">
        <v>145</v>
      </c>
      <c r="G35" s="46"/>
      <c r="H35" s="46"/>
      <c r="I35" s="171">
        <v>478.47</v>
      </c>
      <c r="J35" s="131">
        <v>390</v>
      </c>
      <c r="K35" s="157">
        <f t="shared" si="0"/>
        <v>81.50981252743118</v>
      </c>
      <c r="L35" s="131">
        <v>390</v>
      </c>
      <c r="M35" s="157">
        <f t="shared" si="1"/>
        <v>81.50981252743118</v>
      </c>
      <c r="N35" s="157">
        <f t="shared" si="2"/>
        <v>-88.47000000000003</v>
      </c>
      <c r="O35" s="131"/>
      <c r="P35" s="131">
        <f>J35</f>
        <v>390</v>
      </c>
      <c r="Q35" s="131">
        <f>J35</f>
        <v>390</v>
      </c>
      <c r="R35" s="137">
        <f t="shared" si="3"/>
        <v>100</v>
      </c>
    </row>
    <row r="36" spans="1:18" ht="12.75">
      <c r="A36" s="174" t="s">
        <v>219</v>
      </c>
      <c r="B36" s="220">
        <v>831</v>
      </c>
      <c r="C36" s="176" t="s">
        <v>197</v>
      </c>
      <c r="D36" s="177" t="s">
        <v>141</v>
      </c>
      <c r="E36" s="177" t="s">
        <v>216</v>
      </c>
      <c r="F36" s="46" t="s">
        <v>220</v>
      </c>
      <c r="G36" s="46"/>
      <c r="H36" s="46"/>
      <c r="I36" s="171"/>
      <c r="J36" s="131"/>
      <c r="K36" s="157" t="e">
        <f t="shared" si="0"/>
        <v>#DIV/0!</v>
      </c>
      <c r="L36" s="131"/>
      <c r="M36" s="157" t="e">
        <f t="shared" si="1"/>
        <v>#DIV/0!</v>
      </c>
      <c r="N36" s="157">
        <f t="shared" si="2"/>
        <v>0</v>
      </c>
      <c r="O36" s="131"/>
      <c r="P36" s="131"/>
      <c r="Q36" s="131"/>
      <c r="R36" s="137" t="e">
        <f t="shared" si="3"/>
        <v>#DIV/0!</v>
      </c>
    </row>
    <row r="37" spans="1:18" ht="25.5">
      <c r="A37" s="54" t="s">
        <v>142</v>
      </c>
      <c r="B37" s="220">
        <v>831</v>
      </c>
      <c r="C37" s="176" t="s">
        <v>197</v>
      </c>
      <c r="D37" s="177" t="s">
        <v>141</v>
      </c>
      <c r="E37" s="177" t="s">
        <v>216</v>
      </c>
      <c r="F37" s="46" t="s">
        <v>146</v>
      </c>
      <c r="G37" s="46"/>
      <c r="H37" s="46"/>
      <c r="I37" s="171">
        <f>I38</f>
        <v>1.277</v>
      </c>
      <c r="J37" s="131">
        <f>J38</f>
        <v>0.68</v>
      </c>
      <c r="K37" s="157">
        <f t="shared" si="0"/>
        <v>53.249804228660935</v>
      </c>
      <c r="L37" s="131">
        <f>L38</f>
        <v>0.68</v>
      </c>
      <c r="M37" s="157">
        <f t="shared" si="1"/>
        <v>53.249804228660935</v>
      </c>
      <c r="N37" s="157">
        <f t="shared" si="2"/>
        <v>-0.5969999999999999</v>
      </c>
      <c r="O37" s="131"/>
      <c r="P37" s="131">
        <f>P38</f>
        <v>0.68</v>
      </c>
      <c r="Q37" s="131">
        <f>Q38</f>
        <v>0.68</v>
      </c>
      <c r="R37" s="137">
        <f t="shared" si="3"/>
        <v>100</v>
      </c>
    </row>
    <row r="38" spans="1:18" ht="25.5">
      <c r="A38" s="54" t="s">
        <v>143</v>
      </c>
      <c r="B38" s="220">
        <v>831</v>
      </c>
      <c r="C38" s="176" t="s">
        <v>197</v>
      </c>
      <c r="D38" s="177" t="s">
        <v>141</v>
      </c>
      <c r="E38" s="177" t="s">
        <v>216</v>
      </c>
      <c r="F38" s="46" t="s">
        <v>147</v>
      </c>
      <c r="G38" s="46"/>
      <c r="H38" s="46"/>
      <c r="I38" s="171">
        <f>I39</f>
        <v>1.277</v>
      </c>
      <c r="J38" s="131">
        <f>J39</f>
        <v>0.68</v>
      </c>
      <c r="K38" s="157">
        <f t="shared" si="0"/>
        <v>53.249804228660935</v>
      </c>
      <c r="L38" s="131">
        <f>L39</f>
        <v>0.68</v>
      </c>
      <c r="M38" s="157">
        <f t="shared" si="1"/>
        <v>53.249804228660935</v>
      </c>
      <c r="N38" s="157">
        <f t="shared" si="2"/>
        <v>-0.5969999999999999</v>
      </c>
      <c r="O38" s="131"/>
      <c r="P38" s="131">
        <f>P39</f>
        <v>0.68</v>
      </c>
      <c r="Q38" s="131">
        <f>Q39</f>
        <v>0.68</v>
      </c>
      <c r="R38" s="137">
        <f t="shared" si="3"/>
        <v>100</v>
      </c>
    </row>
    <row r="39" spans="1:18" ht="12.75">
      <c r="A39" s="174" t="s">
        <v>235</v>
      </c>
      <c r="B39" s="220">
        <v>831</v>
      </c>
      <c r="C39" s="176" t="s">
        <v>197</v>
      </c>
      <c r="D39" s="177" t="s">
        <v>141</v>
      </c>
      <c r="E39" s="177" t="s">
        <v>216</v>
      </c>
      <c r="F39" s="46" t="s">
        <v>147</v>
      </c>
      <c r="G39" s="46"/>
      <c r="H39" s="46" t="s">
        <v>213</v>
      </c>
      <c r="I39" s="171">
        <v>1.277</v>
      </c>
      <c r="J39" s="131">
        <v>0.68</v>
      </c>
      <c r="K39" s="157">
        <f t="shared" si="0"/>
        <v>53.249804228660935</v>
      </c>
      <c r="L39" s="131">
        <f>J39</f>
        <v>0.68</v>
      </c>
      <c r="M39" s="157">
        <f t="shared" si="1"/>
        <v>53.249804228660935</v>
      </c>
      <c r="N39" s="157">
        <f t="shared" si="2"/>
        <v>-0.5969999999999999</v>
      </c>
      <c r="O39" s="131"/>
      <c r="P39" s="131">
        <f>J39</f>
        <v>0.68</v>
      </c>
      <c r="Q39" s="131">
        <f>L39</f>
        <v>0.68</v>
      </c>
      <c r="R39" s="137">
        <f t="shared" si="3"/>
        <v>100</v>
      </c>
    </row>
    <row r="40" spans="1:18" ht="12.75">
      <c r="A40" s="179" t="s">
        <v>26</v>
      </c>
      <c r="B40" s="220">
        <v>831</v>
      </c>
      <c r="C40" s="176" t="s">
        <v>197</v>
      </c>
      <c r="D40" s="46" t="s">
        <v>151</v>
      </c>
      <c r="E40" s="169"/>
      <c r="F40" s="169"/>
      <c r="G40" s="169"/>
      <c r="H40" s="169"/>
      <c r="I40" s="180">
        <f>I41</f>
        <v>0</v>
      </c>
      <c r="J40" s="131"/>
      <c r="K40" s="157" t="e">
        <f t="shared" si="0"/>
        <v>#DIV/0!</v>
      </c>
      <c r="L40" s="131"/>
      <c r="M40" s="157" t="e">
        <f t="shared" si="1"/>
        <v>#DIV/0!</v>
      </c>
      <c r="N40" s="157">
        <f t="shared" si="2"/>
        <v>0</v>
      </c>
      <c r="O40" s="131"/>
      <c r="P40" s="131"/>
      <c r="Q40" s="131"/>
      <c r="R40" s="137" t="e">
        <f t="shared" si="3"/>
        <v>#DIV/0!</v>
      </c>
    </row>
    <row r="41" spans="1:18" ht="25.5">
      <c r="A41" s="54" t="s">
        <v>212</v>
      </c>
      <c r="B41" s="220">
        <v>831</v>
      </c>
      <c r="C41" s="176" t="s">
        <v>197</v>
      </c>
      <c r="D41" s="46" t="s">
        <v>151</v>
      </c>
      <c r="E41" s="177" t="s">
        <v>225</v>
      </c>
      <c r="F41" s="169"/>
      <c r="G41" s="169"/>
      <c r="H41" s="169"/>
      <c r="I41" s="180">
        <f>I42</f>
        <v>0</v>
      </c>
      <c r="J41" s="131"/>
      <c r="K41" s="157" t="e">
        <f t="shared" si="0"/>
        <v>#DIV/0!</v>
      </c>
      <c r="L41" s="131"/>
      <c r="M41" s="157" t="e">
        <f t="shared" si="1"/>
        <v>#DIV/0!</v>
      </c>
      <c r="N41" s="157">
        <f t="shared" si="2"/>
        <v>0</v>
      </c>
      <c r="O41" s="131"/>
      <c r="P41" s="131"/>
      <c r="Q41" s="131"/>
      <c r="R41" s="137" t="e">
        <f t="shared" si="3"/>
        <v>#DIV/0!</v>
      </c>
    </row>
    <row r="42" spans="1:18" ht="38.25">
      <c r="A42" s="181" t="s">
        <v>152</v>
      </c>
      <c r="B42" s="220">
        <v>831</v>
      </c>
      <c r="C42" s="176" t="s">
        <v>197</v>
      </c>
      <c r="D42" s="46" t="s">
        <v>151</v>
      </c>
      <c r="E42" s="177" t="s">
        <v>225</v>
      </c>
      <c r="F42" s="182"/>
      <c r="G42" s="182"/>
      <c r="H42" s="182"/>
      <c r="I42" s="180">
        <f>I43</f>
        <v>0</v>
      </c>
      <c r="J42" s="131"/>
      <c r="K42" s="157" t="e">
        <f t="shared" si="0"/>
        <v>#DIV/0!</v>
      </c>
      <c r="L42" s="131"/>
      <c r="M42" s="157" t="e">
        <f t="shared" si="1"/>
        <v>#DIV/0!</v>
      </c>
      <c r="N42" s="157">
        <f t="shared" si="2"/>
        <v>0</v>
      </c>
      <c r="O42" s="131"/>
      <c r="P42" s="131"/>
      <c r="Q42" s="131"/>
      <c r="R42" s="137" t="e">
        <f t="shared" si="3"/>
        <v>#DIV/0!</v>
      </c>
    </row>
    <row r="43" spans="1:18" ht="12.75">
      <c r="A43" s="174" t="s">
        <v>153</v>
      </c>
      <c r="B43" s="220">
        <v>831</v>
      </c>
      <c r="C43" s="176" t="s">
        <v>197</v>
      </c>
      <c r="D43" s="46" t="s">
        <v>151</v>
      </c>
      <c r="E43" s="177" t="s">
        <v>225</v>
      </c>
      <c r="F43" s="169" t="s">
        <v>224</v>
      </c>
      <c r="G43" s="169"/>
      <c r="H43" s="169"/>
      <c r="I43" s="180">
        <f>I44</f>
        <v>0</v>
      </c>
      <c r="J43" s="131"/>
      <c r="K43" s="157" t="e">
        <f t="shared" si="0"/>
        <v>#DIV/0!</v>
      </c>
      <c r="L43" s="131"/>
      <c r="M43" s="157" t="e">
        <f t="shared" si="1"/>
        <v>#DIV/0!</v>
      </c>
      <c r="N43" s="157">
        <f t="shared" si="2"/>
        <v>0</v>
      </c>
      <c r="O43" s="131"/>
      <c r="P43" s="131"/>
      <c r="Q43" s="131"/>
      <c r="R43" s="137" t="e">
        <f t="shared" si="3"/>
        <v>#DIV/0!</v>
      </c>
    </row>
    <row r="44" spans="1:18" ht="12.75">
      <c r="A44" s="174" t="s">
        <v>235</v>
      </c>
      <c r="B44" s="220">
        <v>831</v>
      </c>
      <c r="C44" s="176" t="s">
        <v>197</v>
      </c>
      <c r="D44" s="46" t="s">
        <v>151</v>
      </c>
      <c r="E44" s="177" t="s">
        <v>225</v>
      </c>
      <c r="F44" s="169" t="s">
        <v>224</v>
      </c>
      <c r="G44" s="169"/>
      <c r="H44" s="169" t="s">
        <v>213</v>
      </c>
      <c r="I44" s="180"/>
      <c r="J44" s="131"/>
      <c r="K44" s="157" t="e">
        <f t="shared" si="0"/>
        <v>#DIV/0!</v>
      </c>
      <c r="L44" s="131"/>
      <c r="M44" s="157" t="e">
        <f t="shared" si="1"/>
        <v>#DIV/0!</v>
      </c>
      <c r="N44" s="157">
        <f t="shared" si="2"/>
        <v>0</v>
      </c>
      <c r="O44" s="131"/>
      <c r="P44" s="131"/>
      <c r="Q44" s="131"/>
      <c r="R44" s="137" t="e">
        <f t="shared" si="3"/>
        <v>#DIV/0!</v>
      </c>
    </row>
    <row r="45" spans="1:18" ht="102">
      <c r="A45" s="68" t="s">
        <v>270</v>
      </c>
      <c r="B45" s="220">
        <v>831</v>
      </c>
      <c r="C45" s="176" t="s">
        <v>197</v>
      </c>
      <c r="D45" s="46" t="s">
        <v>151</v>
      </c>
      <c r="E45" s="177" t="s">
        <v>227</v>
      </c>
      <c r="F45" s="182"/>
      <c r="G45" s="182"/>
      <c r="H45" s="182"/>
      <c r="I45" s="173">
        <f>I46</f>
        <v>0</v>
      </c>
      <c r="J45" s="131"/>
      <c r="K45" s="157" t="e">
        <f t="shared" si="0"/>
        <v>#DIV/0!</v>
      </c>
      <c r="L45" s="131"/>
      <c r="M45" s="157" t="e">
        <f t="shared" si="1"/>
        <v>#DIV/0!</v>
      </c>
      <c r="N45" s="157">
        <f t="shared" si="2"/>
        <v>0</v>
      </c>
      <c r="O45" s="131"/>
      <c r="P45" s="131"/>
      <c r="Q45" s="131"/>
      <c r="R45" s="137" t="e">
        <f t="shared" si="3"/>
        <v>#DIV/0!</v>
      </c>
    </row>
    <row r="46" spans="1:18" ht="38.25">
      <c r="A46" s="174" t="s">
        <v>217</v>
      </c>
      <c r="B46" s="220">
        <v>831</v>
      </c>
      <c r="C46" s="176" t="s">
        <v>197</v>
      </c>
      <c r="D46" s="46" t="s">
        <v>151</v>
      </c>
      <c r="E46" s="177" t="s">
        <v>227</v>
      </c>
      <c r="F46" s="182" t="s">
        <v>218</v>
      </c>
      <c r="G46" s="182"/>
      <c r="H46" s="182"/>
      <c r="I46" s="173">
        <f>I47</f>
        <v>0</v>
      </c>
      <c r="J46" s="131"/>
      <c r="K46" s="157" t="e">
        <f t="shared" si="0"/>
        <v>#DIV/0!</v>
      </c>
      <c r="L46" s="131"/>
      <c r="M46" s="157" t="e">
        <f t="shared" si="1"/>
        <v>#DIV/0!</v>
      </c>
      <c r="N46" s="157">
        <f t="shared" si="2"/>
        <v>0</v>
      </c>
      <c r="O46" s="131"/>
      <c r="P46" s="131"/>
      <c r="Q46" s="131"/>
      <c r="R46" s="137" t="e">
        <f t="shared" si="3"/>
        <v>#DIV/0!</v>
      </c>
    </row>
    <row r="47" spans="1:18" ht="51">
      <c r="A47" s="54" t="s">
        <v>2</v>
      </c>
      <c r="B47" s="220">
        <v>831</v>
      </c>
      <c r="C47" s="176" t="s">
        <v>197</v>
      </c>
      <c r="D47" s="46" t="s">
        <v>151</v>
      </c>
      <c r="E47" s="177" t="s">
        <v>227</v>
      </c>
      <c r="F47" s="46" t="s">
        <v>144</v>
      </c>
      <c r="G47" s="182"/>
      <c r="H47" s="182"/>
      <c r="I47" s="173">
        <f>I48</f>
        <v>0</v>
      </c>
      <c r="J47" s="131"/>
      <c r="K47" s="157" t="e">
        <f t="shared" si="0"/>
        <v>#DIV/0!</v>
      </c>
      <c r="L47" s="131"/>
      <c r="M47" s="157" t="e">
        <f t="shared" si="1"/>
        <v>#DIV/0!</v>
      </c>
      <c r="N47" s="157">
        <f t="shared" si="2"/>
        <v>0</v>
      </c>
      <c r="O47" s="131"/>
      <c r="P47" s="131"/>
      <c r="Q47" s="131"/>
      <c r="R47" s="137" t="e">
        <f t="shared" si="3"/>
        <v>#DIV/0!</v>
      </c>
    </row>
    <row r="48" spans="1:18" ht="12.75">
      <c r="A48" s="174" t="s">
        <v>235</v>
      </c>
      <c r="B48" s="220">
        <v>831</v>
      </c>
      <c r="C48" s="59" t="s">
        <v>197</v>
      </c>
      <c r="D48" s="46" t="s">
        <v>151</v>
      </c>
      <c r="E48" s="177" t="s">
        <v>227</v>
      </c>
      <c r="F48" s="46" t="s">
        <v>144</v>
      </c>
      <c r="G48" s="182"/>
      <c r="H48" s="182" t="s">
        <v>213</v>
      </c>
      <c r="I48" s="173"/>
      <c r="J48" s="131"/>
      <c r="K48" s="157" t="e">
        <f t="shared" si="0"/>
        <v>#DIV/0!</v>
      </c>
      <c r="L48" s="131"/>
      <c r="M48" s="157" t="e">
        <f t="shared" si="1"/>
        <v>#DIV/0!</v>
      </c>
      <c r="N48" s="157">
        <f t="shared" si="2"/>
        <v>0</v>
      </c>
      <c r="O48" s="131"/>
      <c r="P48" s="131"/>
      <c r="Q48" s="131"/>
      <c r="R48" s="137" t="e">
        <f t="shared" si="3"/>
        <v>#DIV/0!</v>
      </c>
    </row>
    <row r="49" spans="1:18" ht="51">
      <c r="A49" s="54" t="s">
        <v>3</v>
      </c>
      <c r="B49" s="220">
        <v>831</v>
      </c>
      <c r="C49" s="59" t="s">
        <v>197</v>
      </c>
      <c r="D49" s="46" t="s">
        <v>151</v>
      </c>
      <c r="E49" s="177" t="s">
        <v>227</v>
      </c>
      <c r="F49" s="46" t="s">
        <v>145</v>
      </c>
      <c r="G49" s="182"/>
      <c r="H49" s="182"/>
      <c r="I49" s="173"/>
      <c r="J49" s="131"/>
      <c r="K49" s="157" t="e">
        <f t="shared" si="0"/>
        <v>#DIV/0!</v>
      </c>
      <c r="L49" s="131"/>
      <c r="M49" s="157" t="e">
        <f t="shared" si="1"/>
        <v>#DIV/0!</v>
      </c>
      <c r="N49" s="157">
        <f t="shared" si="2"/>
        <v>0</v>
      </c>
      <c r="O49" s="131"/>
      <c r="P49" s="131"/>
      <c r="Q49" s="131"/>
      <c r="R49" s="137" t="e">
        <f t="shared" si="3"/>
        <v>#DIV/0!</v>
      </c>
    </row>
    <row r="50" spans="1:18" ht="25.5">
      <c r="A50" s="175" t="s">
        <v>25</v>
      </c>
      <c r="B50" s="220">
        <v>831</v>
      </c>
      <c r="C50" s="176" t="s">
        <v>197</v>
      </c>
      <c r="D50" s="46" t="s">
        <v>148</v>
      </c>
      <c r="E50" s="177"/>
      <c r="F50" s="46"/>
      <c r="G50" s="182"/>
      <c r="H50" s="182"/>
      <c r="I50" s="173">
        <f aca="true" t="shared" si="6" ref="I50:I55">I51</f>
        <v>0</v>
      </c>
      <c r="J50" s="131"/>
      <c r="K50" s="157" t="e">
        <f t="shared" si="0"/>
        <v>#DIV/0!</v>
      </c>
      <c r="L50" s="131"/>
      <c r="M50" s="157" t="e">
        <f t="shared" si="1"/>
        <v>#DIV/0!</v>
      </c>
      <c r="N50" s="157">
        <f t="shared" si="2"/>
        <v>0</v>
      </c>
      <c r="O50" s="131"/>
      <c r="P50" s="131"/>
      <c r="Q50" s="131"/>
      <c r="R50" s="137" t="e">
        <f t="shared" si="3"/>
        <v>#DIV/0!</v>
      </c>
    </row>
    <row r="51" spans="1:18" ht="25.5">
      <c r="A51" s="54" t="s">
        <v>212</v>
      </c>
      <c r="B51" s="220">
        <v>831</v>
      </c>
      <c r="C51" s="176" t="s">
        <v>197</v>
      </c>
      <c r="D51" s="46" t="s">
        <v>148</v>
      </c>
      <c r="E51" s="177" t="s">
        <v>211</v>
      </c>
      <c r="F51" s="46"/>
      <c r="G51" s="182"/>
      <c r="H51" s="182"/>
      <c r="I51" s="173">
        <f t="shared" si="6"/>
        <v>0</v>
      </c>
      <c r="J51" s="131"/>
      <c r="K51" s="157" t="e">
        <f t="shared" si="0"/>
        <v>#DIV/0!</v>
      </c>
      <c r="L51" s="131"/>
      <c r="M51" s="157" t="e">
        <f t="shared" si="1"/>
        <v>#DIV/0!</v>
      </c>
      <c r="N51" s="157">
        <f t="shared" si="2"/>
        <v>0</v>
      </c>
      <c r="O51" s="131"/>
      <c r="P51" s="131"/>
      <c r="Q51" s="131"/>
      <c r="R51" s="137" t="e">
        <f t="shared" si="3"/>
        <v>#DIV/0!</v>
      </c>
    </row>
    <row r="52" spans="1:18" ht="51">
      <c r="A52" s="174" t="s">
        <v>149</v>
      </c>
      <c r="B52" s="220">
        <v>831</v>
      </c>
      <c r="C52" s="176" t="s">
        <v>197</v>
      </c>
      <c r="D52" s="46" t="s">
        <v>148</v>
      </c>
      <c r="E52" s="177" t="s">
        <v>226</v>
      </c>
      <c r="F52" s="46"/>
      <c r="G52" s="182"/>
      <c r="H52" s="182"/>
      <c r="I52" s="173">
        <f t="shared" si="6"/>
        <v>0</v>
      </c>
      <c r="J52" s="131"/>
      <c r="K52" s="157" t="e">
        <f t="shared" si="0"/>
        <v>#DIV/0!</v>
      </c>
      <c r="L52" s="131"/>
      <c r="M52" s="157" t="e">
        <f t="shared" si="1"/>
        <v>#DIV/0!</v>
      </c>
      <c r="N52" s="157">
        <f t="shared" si="2"/>
        <v>0</v>
      </c>
      <c r="O52" s="131"/>
      <c r="P52" s="131"/>
      <c r="Q52" s="131"/>
      <c r="R52" s="137" t="e">
        <f t="shared" si="3"/>
        <v>#DIV/0!</v>
      </c>
    </row>
    <row r="53" spans="1:18" ht="38.25">
      <c r="A53" s="174" t="s">
        <v>217</v>
      </c>
      <c r="B53" s="220">
        <v>831</v>
      </c>
      <c r="C53" s="176" t="s">
        <v>197</v>
      </c>
      <c r="D53" s="46" t="s">
        <v>148</v>
      </c>
      <c r="E53" s="177" t="s">
        <v>226</v>
      </c>
      <c r="F53" s="46" t="s">
        <v>218</v>
      </c>
      <c r="G53" s="182"/>
      <c r="H53" s="182"/>
      <c r="I53" s="173">
        <f t="shared" si="6"/>
        <v>0</v>
      </c>
      <c r="J53" s="131"/>
      <c r="K53" s="157" t="e">
        <f t="shared" si="0"/>
        <v>#DIV/0!</v>
      </c>
      <c r="L53" s="131"/>
      <c r="M53" s="157" t="e">
        <f t="shared" si="1"/>
        <v>#DIV/0!</v>
      </c>
      <c r="N53" s="157">
        <f t="shared" si="2"/>
        <v>0</v>
      </c>
      <c r="O53" s="131"/>
      <c r="P53" s="131"/>
      <c r="Q53" s="131"/>
      <c r="R53" s="137" t="e">
        <f t="shared" si="3"/>
        <v>#DIV/0!</v>
      </c>
    </row>
    <row r="54" spans="1:18" ht="51">
      <c r="A54" s="174" t="s">
        <v>2</v>
      </c>
      <c r="B54" s="220">
        <v>831</v>
      </c>
      <c r="C54" s="176" t="s">
        <v>197</v>
      </c>
      <c r="D54" s="46" t="s">
        <v>148</v>
      </c>
      <c r="E54" s="177" t="s">
        <v>226</v>
      </c>
      <c r="F54" s="46" t="s">
        <v>144</v>
      </c>
      <c r="G54" s="182"/>
      <c r="H54" s="182"/>
      <c r="I54" s="173">
        <f t="shared" si="6"/>
        <v>0</v>
      </c>
      <c r="J54" s="131"/>
      <c r="K54" s="157" t="e">
        <f t="shared" si="0"/>
        <v>#DIV/0!</v>
      </c>
      <c r="L54" s="131"/>
      <c r="M54" s="157" t="e">
        <f t="shared" si="1"/>
        <v>#DIV/0!</v>
      </c>
      <c r="N54" s="157">
        <f t="shared" si="2"/>
        <v>0</v>
      </c>
      <c r="O54" s="131"/>
      <c r="P54" s="131"/>
      <c r="Q54" s="131"/>
      <c r="R54" s="137" t="e">
        <f t="shared" si="3"/>
        <v>#DIV/0!</v>
      </c>
    </row>
    <row r="55" spans="1:18" ht="12.75">
      <c r="A55" s="174" t="s">
        <v>235</v>
      </c>
      <c r="B55" s="220">
        <v>831</v>
      </c>
      <c r="C55" s="176" t="s">
        <v>197</v>
      </c>
      <c r="D55" s="46" t="s">
        <v>148</v>
      </c>
      <c r="E55" s="177" t="s">
        <v>226</v>
      </c>
      <c r="F55" s="46" t="s">
        <v>144</v>
      </c>
      <c r="G55" s="182"/>
      <c r="H55" s="182" t="s">
        <v>213</v>
      </c>
      <c r="I55" s="173">
        <f t="shared" si="6"/>
        <v>0</v>
      </c>
      <c r="J55" s="131"/>
      <c r="K55" s="157" t="e">
        <f t="shared" si="0"/>
        <v>#DIV/0!</v>
      </c>
      <c r="L55" s="131"/>
      <c r="M55" s="157" t="e">
        <f t="shared" si="1"/>
        <v>#DIV/0!</v>
      </c>
      <c r="N55" s="157">
        <f t="shared" si="2"/>
        <v>0</v>
      </c>
      <c r="O55" s="131"/>
      <c r="P55" s="131"/>
      <c r="Q55" s="131"/>
      <c r="R55" s="137" t="e">
        <f t="shared" si="3"/>
        <v>#DIV/0!</v>
      </c>
    </row>
    <row r="56" spans="1:18" ht="51">
      <c r="A56" s="174" t="s">
        <v>4</v>
      </c>
      <c r="B56" s="220">
        <v>831</v>
      </c>
      <c r="C56" s="176" t="s">
        <v>197</v>
      </c>
      <c r="D56" s="46" t="s">
        <v>148</v>
      </c>
      <c r="E56" s="177" t="s">
        <v>226</v>
      </c>
      <c r="F56" s="46" t="s">
        <v>145</v>
      </c>
      <c r="G56" s="182"/>
      <c r="H56" s="182"/>
      <c r="I56" s="173"/>
      <c r="J56" s="131"/>
      <c r="K56" s="157" t="e">
        <f t="shared" si="0"/>
        <v>#DIV/0!</v>
      </c>
      <c r="L56" s="131"/>
      <c r="M56" s="157" t="e">
        <f t="shared" si="1"/>
        <v>#DIV/0!</v>
      </c>
      <c r="N56" s="157">
        <f t="shared" si="2"/>
        <v>0</v>
      </c>
      <c r="O56" s="131"/>
      <c r="P56" s="131"/>
      <c r="Q56" s="131"/>
      <c r="R56" s="137" t="e">
        <f t="shared" si="3"/>
        <v>#DIV/0!</v>
      </c>
    </row>
    <row r="57" spans="1:18" ht="25.5">
      <c r="A57" s="183" t="s">
        <v>27</v>
      </c>
      <c r="B57" s="220">
        <v>831</v>
      </c>
      <c r="C57" s="184" t="s">
        <v>197</v>
      </c>
      <c r="D57" s="184" t="s">
        <v>154</v>
      </c>
      <c r="E57" s="185"/>
      <c r="F57" s="185"/>
      <c r="G57" s="185"/>
      <c r="H57" s="182"/>
      <c r="I57" s="173">
        <f>I58</f>
        <v>1.5</v>
      </c>
      <c r="J57" s="137">
        <f>J64</f>
        <v>1.5</v>
      </c>
      <c r="K57" s="157">
        <f t="shared" si="0"/>
        <v>100</v>
      </c>
      <c r="L57" s="137">
        <f>L64</f>
        <v>1.5</v>
      </c>
      <c r="M57" s="157">
        <f t="shared" si="1"/>
        <v>100</v>
      </c>
      <c r="N57" s="157">
        <f t="shared" si="2"/>
        <v>0</v>
      </c>
      <c r="O57" s="131"/>
      <c r="P57" s="137">
        <f>P64</f>
        <v>1.5</v>
      </c>
      <c r="Q57" s="137">
        <f>Q64</f>
        <v>1.5</v>
      </c>
      <c r="R57" s="137">
        <f t="shared" si="3"/>
        <v>100</v>
      </c>
    </row>
    <row r="58" spans="1:18" ht="25.5">
      <c r="A58" s="54" t="s">
        <v>212</v>
      </c>
      <c r="B58" s="220">
        <v>831</v>
      </c>
      <c r="C58" s="47" t="s">
        <v>197</v>
      </c>
      <c r="D58" s="47" t="s">
        <v>154</v>
      </c>
      <c r="E58" s="186" t="s">
        <v>211</v>
      </c>
      <c r="F58" s="186"/>
      <c r="G58" s="186"/>
      <c r="H58" s="182"/>
      <c r="I58" s="173">
        <f>I59</f>
        <v>1.5</v>
      </c>
      <c r="J58" s="131"/>
      <c r="K58" s="157">
        <f t="shared" si="0"/>
        <v>0</v>
      </c>
      <c r="L58" s="131"/>
      <c r="M58" s="157">
        <f t="shared" si="1"/>
        <v>0</v>
      </c>
      <c r="N58" s="157">
        <f t="shared" si="2"/>
        <v>-1.5</v>
      </c>
      <c r="O58" s="131"/>
      <c r="P58" s="131"/>
      <c r="Q58" s="131"/>
      <c r="R58" s="137" t="e">
        <f t="shared" si="3"/>
        <v>#DIV/0!</v>
      </c>
    </row>
    <row r="59" spans="1:18" ht="25.5">
      <c r="A59" s="51" t="s">
        <v>116</v>
      </c>
      <c r="B59" s="220">
        <v>831</v>
      </c>
      <c r="C59" s="47" t="s">
        <v>197</v>
      </c>
      <c r="D59" s="47" t="s">
        <v>154</v>
      </c>
      <c r="E59" s="186" t="s">
        <v>258</v>
      </c>
      <c r="F59" s="187"/>
      <c r="G59" s="187"/>
      <c r="H59" s="182"/>
      <c r="I59" s="173">
        <f>I64</f>
        <v>1.5</v>
      </c>
      <c r="J59" s="131"/>
      <c r="K59" s="157">
        <f t="shared" si="0"/>
        <v>0</v>
      </c>
      <c r="L59" s="131"/>
      <c r="M59" s="157">
        <f t="shared" si="1"/>
        <v>0</v>
      </c>
      <c r="N59" s="157">
        <f t="shared" si="2"/>
        <v>-1.5</v>
      </c>
      <c r="O59" s="131"/>
      <c r="P59" s="131"/>
      <c r="Q59" s="131"/>
      <c r="R59" s="137" t="e">
        <f t="shared" si="3"/>
        <v>#DIV/0!</v>
      </c>
    </row>
    <row r="60" spans="1:18" ht="38.25">
      <c r="A60" s="174" t="s">
        <v>217</v>
      </c>
      <c r="B60" s="220">
        <v>831</v>
      </c>
      <c r="C60" s="47" t="s">
        <v>197</v>
      </c>
      <c r="D60" s="47" t="s">
        <v>154</v>
      </c>
      <c r="E60" s="186" t="s">
        <v>258</v>
      </c>
      <c r="F60" s="187" t="s">
        <v>218</v>
      </c>
      <c r="G60" s="187"/>
      <c r="H60" s="182"/>
      <c r="I60" s="173">
        <f>I61</f>
        <v>0</v>
      </c>
      <c r="J60" s="131"/>
      <c r="K60" s="157" t="e">
        <f t="shared" si="0"/>
        <v>#DIV/0!</v>
      </c>
      <c r="L60" s="131"/>
      <c r="M60" s="157" t="e">
        <f t="shared" si="1"/>
        <v>#DIV/0!</v>
      </c>
      <c r="N60" s="157">
        <f t="shared" si="2"/>
        <v>0</v>
      </c>
      <c r="O60" s="131"/>
      <c r="P60" s="131"/>
      <c r="Q60" s="131"/>
      <c r="R60" s="137" t="e">
        <f t="shared" si="3"/>
        <v>#DIV/0!</v>
      </c>
    </row>
    <row r="61" spans="1:18" ht="51">
      <c r="A61" s="54" t="s">
        <v>2</v>
      </c>
      <c r="B61" s="220">
        <v>831</v>
      </c>
      <c r="C61" s="47" t="s">
        <v>197</v>
      </c>
      <c r="D61" s="47" t="s">
        <v>154</v>
      </c>
      <c r="E61" s="186" t="s">
        <v>258</v>
      </c>
      <c r="F61" s="47" t="s">
        <v>144</v>
      </c>
      <c r="G61" s="47"/>
      <c r="H61" s="182"/>
      <c r="I61" s="173">
        <f>I62</f>
        <v>0</v>
      </c>
      <c r="J61" s="131"/>
      <c r="K61" s="157" t="e">
        <f t="shared" si="0"/>
        <v>#DIV/0!</v>
      </c>
      <c r="L61" s="131"/>
      <c r="M61" s="157" t="e">
        <f t="shared" si="1"/>
        <v>#DIV/0!</v>
      </c>
      <c r="N61" s="157">
        <f t="shared" si="2"/>
        <v>0</v>
      </c>
      <c r="O61" s="131"/>
      <c r="P61" s="131"/>
      <c r="Q61" s="131"/>
      <c r="R61" s="137" t="e">
        <f t="shared" si="3"/>
        <v>#DIV/0!</v>
      </c>
    </row>
    <row r="62" spans="1:18" ht="12.75">
      <c r="A62" s="54" t="s">
        <v>235</v>
      </c>
      <c r="B62" s="220">
        <v>831</v>
      </c>
      <c r="C62" s="47" t="s">
        <v>197</v>
      </c>
      <c r="D62" s="47" t="s">
        <v>154</v>
      </c>
      <c r="E62" s="186" t="s">
        <v>258</v>
      </c>
      <c r="F62" s="47" t="s">
        <v>144</v>
      </c>
      <c r="G62" s="47"/>
      <c r="H62" s="182" t="s">
        <v>213</v>
      </c>
      <c r="I62" s="173"/>
      <c r="J62" s="131"/>
      <c r="K62" s="157" t="e">
        <f t="shared" si="0"/>
        <v>#DIV/0!</v>
      </c>
      <c r="L62" s="131"/>
      <c r="M62" s="157" t="e">
        <f t="shared" si="1"/>
        <v>#DIV/0!</v>
      </c>
      <c r="N62" s="157">
        <f t="shared" si="2"/>
        <v>0</v>
      </c>
      <c r="O62" s="131"/>
      <c r="P62" s="131"/>
      <c r="Q62" s="131"/>
      <c r="R62" s="137" t="e">
        <f t="shared" si="3"/>
        <v>#DIV/0!</v>
      </c>
    </row>
    <row r="63" spans="1:18" ht="51">
      <c r="A63" s="54" t="s">
        <v>3</v>
      </c>
      <c r="B63" s="220">
        <v>831</v>
      </c>
      <c r="C63" s="47" t="s">
        <v>197</v>
      </c>
      <c r="D63" s="47" t="s">
        <v>154</v>
      </c>
      <c r="E63" s="186" t="s">
        <v>258</v>
      </c>
      <c r="F63" s="47" t="s">
        <v>145</v>
      </c>
      <c r="G63" s="47"/>
      <c r="H63" s="182"/>
      <c r="I63" s="173"/>
      <c r="J63" s="131"/>
      <c r="K63" s="157" t="e">
        <f t="shared" si="0"/>
        <v>#DIV/0!</v>
      </c>
      <c r="L63" s="131"/>
      <c r="M63" s="157" t="e">
        <f t="shared" si="1"/>
        <v>#DIV/0!</v>
      </c>
      <c r="N63" s="157">
        <f t="shared" si="2"/>
        <v>0</v>
      </c>
      <c r="O63" s="131"/>
      <c r="P63" s="131"/>
      <c r="Q63" s="131"/>
      <c r="R63" s="137" t="e">
        <f t="shared" si="3"/>
        <v>#DIV/0!</v>
      </c>
    </row>
    <row r="64" spans="1:18" ht="25.5">
      <c r="A64" s="51" t="s">
        <v>143</v>
      </c>
      <c r="B64" s="220">
        <v>831</v>
      </c>
      <c r="C64" s="47" t="s">
        <v>24</v>
      </c>
      <c r="D64" s="47" t="s">
        <v>154</v>
      </c>
      <c r="E64" s="186" t="s">
        <v>258</v>
      </c>
      <c r="F64" s="47" t="s">
        <v>147</v>
      </c>
      <c r="G64" s="47"/>
      <c r="H64" s="182" t="s">
        <v>213</v>
      </c>
      <c r="I64" s="173">
        <v>1.5</v>
      </c>
      <c r="J64" s="131">
        <v>1.5</v>
      </c>
      <c r="K64" s="157">
        <f t="shared" si="0"/>
        <v>100</v>
      </c>
      <c r="L64" s="131">
        <v>1.5</v>
      </c>
      <c r="M64" s="157">
        <f t="shared" si="1"/>
        <v>100</v>
      </c>
      <c r="N64" s="157">
        <f t="shared" si="2"/>
        <v>0</v>
      </c>
      <c r="O64" s="131"/>
      <c r="P64" s="131">
        <v>1.5</v>
      </c>
      <c r="Q64" s="131">
        <v>1.5</v>
      </c>
      <c r="R64" s="137">
        <f t="shared" si="3"/>
        <v>100</v>
      </c>
    </row>
    <row r="65" spans="1:18" ht="12.75">
      <c r="A65" s="31" t="s">
        <v>101</v>
      </c>
      <c r="B65" s="220">
        <v>831</v>
      </c>
      <c r="C65" s="44" t="s">
        <v>198</v>
      </c>
      <c r="D65" s="44"/>
      <c r="E65" s="45"/>
      <c r="F65" s="38"/>
      <c r="G65" s="38"/>
      <c r="H65" s="38"/>
      <c r="I65" s="58">
        <f>I67</f>
        <v>46.394999999999996</v>
      </c>
      <c r="J65" s="137">
        <f aca="true" t="shared" si="7" ref="J65:L71">J66</f>
        <v>31.240000000000002</v>
      </c>
      <c r="K65" s="157">
        <f t="shared" si="0"/>
        <v>67.3348421166074</v>
      </c>
      <c r="L65" s="137">
        <f t="shared" si="7"/>
        <v>31.240000000000002</v>
      </c>
      <c r="M65" s="157">
        <f t="shared" si="1"/>
        <v>67.3348421166074</v>
      </c>
      <c r="N65" s="157">
        <f t="shared" si="2"/>
        <v>-15.154999999999994</v>
      </c>
      <c r="O65" s="131">
        <f>O66</f>
        <v>1.835</v>
      </c>
      <c r="P65" s="137">
        <f aca="true" t="shared" si="8" ref="P65:Q71">P66</f>
        <v>31.240000000000002</v>
      </c>
      <c r="Q65" s="137">
        <f t="shared" si="8"/>
        <v>31.240000000000002</v>
      </c>
      <c r="R65" s="137">
        <f t="shared" si="3"/>
        <v>100</v>
      </c>
    </row>
    <row r="66" spans="1:18" ht="25.5">
      <c r="A66" s="188" t="s">
        <v>229</v>
      </c>
      <c r="B66" s="174">
        <v>831</v>
      </c>
      <c r="C66" s="44" t="s">
        <v>75</v>
      </c>
      <c r="D66" s="44"/>
      <c r="E66" s="45"/>
      <c r="F66" s="38"/>
      <c r="G66" s="38"/>
      <c r="H66" s="38"/>
      <c r="I66" s="58">
        <f>I67</f>
        <v>46.394999999999996</v>
      </c>
      <c r="J66" s="137">
        <f t="shared" si="7"/>
        <v>31.240000000000002</v>
      </c>
      <c r="K66" s="157">
        <f t="shared" si="0"/>
        <v>67.3348421166074</v>
      </c>
      <c r="L66" s="137">
        <f t="shared" si="7"/>
        <v>31.240000000000002</v>
      </c>
      <c r="M66" s="157">
        <f t="shared" si="1"/>
        <v>67.3348421166074</v>
      </c>
      <c r="N66" s="157">
        <f t="shared" si="2"/>
        <v>-15.154999999999994</v>
      </c>
      <c r="O66" s="131">
        <f>O67</f>
        <v>1.835</v>
      </c>
      <c r="P66" s="137">
        <f t="shared" si="8"/>
        <v>31.240000000000002</v>
      </c>
      <c r="Q66" s="137">
        <f t="shared" si="8"/>
        <v>31.240000000000002</v>
      </c>
      <c r="R66" s="137">
        <f t="shared" si="3"/>
        <v>100</v>
      </c>
    </row>
    <row r="67" spans="1:18" ht="25.5">
      <c r="A67" s="54" t="s">
        <v>115</v>
      </c>
      <c r="B67" s="220">
        <v>831</v>
      </c>
      <c r="C67" s="46" t="s">
        <v>198</v>
      </c>
      <c r="D67" s="46" t="s">
        <v>155</v>
      </c>
      <c r="E67" s="187"/>
      <c r="F67" s="187"/>
      <c r="G67" s="187"/>
      <c r="H67" s="187"/>
      <c r="I67" s="189">
        <f>I68</f>
        <v>46.394999999999996</v>
      </c>
      <c r="J67" s="131">
        <f t="shared" si="7"/>
        <v>31.240000000000002</v>
      </c>
      <c r="K67" s="157">
        <f t="shared" si="0"/>
        <v>67.3348421166074</v>
      </c>
      <c r="L67" s="131">
        <f t="shared" si="7"/>
        <v>31.240000000000002</v>
      </c>
      <c r="M67" s="157">
        <f t="shared" si="1"/>
        <v>67.3348421166074</v>
      </c>
      <c r="N67" s="157">
        <f t="shared" si="2"/>
        <v>-15.154999999999994</v>
      </c>
      <c r="O67" s="131">
        <f>O68</f>
        <v>1.835</v>
      </c>
      <c r="P67" s="131">
        <f t="shared" si="8"/>
        <v>31.240000000000002</v>
      </c>
      <c r="Q67" s="131">
        <f t="shared" si="8"/>
        <v>31.240000000000002</v>
      </c>
      <c r="R67" s="137">
        <f t="shared" si="3"/>
        <v>100</v>
      </c>
    </row>
    <row r="68" spans="1:18" ht="25.5">
      <c r="A68" s="54" t="s">
        <v>212</v>
      </c>
      <c r="B68" s="220">
        <v>831</v>
      </c>
      <c r="C68" s="46" t="s">
        <v>198</v>
      </c>
      <c r="D68" s="47" t="s">
        <v>155</v>
      </c>
      <c r="E68" s="187" t="s">
        <v>211</v>
      </c>
      <c r="F68" s="187"/>
      <c r="G68" s="187"/>
      <c r="H68" s="187"/>
      <c r="I68" s="189">
        <f>I69</f>
        <v>46.394999999999996</v>
      </c>
      <c r="J68" s="131">
        <f t="shared" si="7"/>
        <v>31.240000000000002</v>
      </c>
      <c r="K68" s="157">
        <f t="shared" si="0"/>
        <v>67.3348421166074</v>
      </c>
      <c r="L68" s="131">
        <f t="shared" si="7"/>
        <v>31.240000000000002</v>
      </c>
      <c r="M68" s="157">
        <f t="shared" si="1"/>
        <v>67.3348421166074</v>
      </c>
      <c r="N68" s="157">
        <f t="shared" si="2"/>
        <v>-15.154999999999994</v>
      </c>
      <c r="O68" s="131">
        <f>O69</f>
        <v>1.835</v>
      </c>
      <c r="P68" s="131">
        <f t="shared" si="8"/>
        <v>31.240000000000002</v>
      </c>
      <c r="Q68" s="131">
        <f t="shared" si="8"/>
        <v>31.240000000000002</v>
      </c>
      <c r="R68" s="137">
        <f t="shared" si="3"/>
        <v>100</v>
      </c>
    </row>
    <row r="69" spans="1:18" ht="38.25">
      <c r="A69" s="190" t="s">
        <v>106</v>
      </c>
      <c r="B69" s="174">
        <v>831</v>
      </c>
      <c r="C69" s="46" t="s">
        <v>198</v>
      </c>
      <c r="D69" s="47" t="s">
        <v>155</v>
      </c>
      <c r="E69" s="187" t="s">
        <v>228</v>
      </c>
      <c r="F69" s="187"/>
      <c r="G69" s="187"/>
      <c r="H69" s="187"/>
      <c r="I69" s="189">
        <f>I70+I75</f>
        <v>46.394999999999996</v>
      </c>
      <c r="J69" s="131">
        <f t="shared" si="7"/>
        <v>31.240000000000002</v>
      </c>
      <c r="K69" s="157">
        <f t="shared" si="0"/>
        <v>67.3348421166074</v>
      </c>
      <c r="L69" s="131">
        <f t="shared" si="7"/>
        <v>31.240000000000002</v>
      </c>
      <c r="M69" s="157">
        <f t="shared" si="1"/>
        <v>67.3348421166074</v>
      </c>
      <c r="N69" s="157">
        <f t="shared" si="2"/>
        <v>-15.154999999999994</v>
      </c>
      <c r="O69" s="131">
        <f>O75</f>
        <v>1.835</v>
      </c>
      <c r="P69" s="131">
        <f t="shared" si="8"/>
        <v>31.240000000000002</v>
      </c>
      <c r="Q69" s="131">
        <f t="shared" si="8"/>
        <v>31.240000000000002</v>
      </c>
      <c r="R69" s="137">
        <f t="shared" si="3"/>
        <v>100</v>
      </c>
    </row>
    <row r="70" spans="1:18" ht="102">
      <c r="A70" s="172" t="s">
        <v>136</v>
      </c>
      <c r="B70" s="220">
        <v>831</v>
      </c>
      <c r="C70" s="46" t="s">
        <v>198</v>
      </c>
      <c r="D70" s="47" t="s">
        <v>155</v>
      </c>
      <c r="E70" s="187" t="s">
        <v>228</v>
      </c>
      <c r="F70" s="187" t="s">
        <v>134</v>
      </c>
      <c r="G70" s="187"/>
      <c r="H70" s="187"/>
      <c r="I70" s="189">
        <f>I71</f>
        <v>42.18</v>
      </c>
      <c r="J70" s="131">
        <f t="shared" si="7"/>
        <v>31.240000000000002</v>
      </c>
      <c r="K70" s="157">
        <f t="shared" si="0"/>
        <v>74.06353722143196</v>
      </c>
      <c r="L70" s="131">
        <f t="shared" si="7"/>
        <v>31.240000000000002</v>
      </c>
      <c r="M70" s="157">
        <f t="shared" si="1"/>
        <v>74.06353722143196</v>
      </c>
      <c r="N70" s="157">
        <f t="shared" si="2"/>
        <v>-10.939999999999998</v>
      </c>
      <c r="O70" s="131"/>
      <c r="P70" s="131">
        <f t="shared" si="8"/>
        <v>31.240000000000002</v>
      </c>
      <c r="Q70" s="131">
        <f t="shared" si="8"/>
        <v>31.240000000000002</v>
      </c>
      <c r="R70" s="137">
        <f t="shared" si="3"/>
        <v>100</v>
      </c>
    </row>
    <row r="71" spans="1:18" ht="38.25">
      <c r="A71" s="172" t="s">
        <v>137</v>
      </c>
      <c r="B71" s="220">
        <v>831</v>
      </c>
      <c r="C71" s="46" t="s">
        <v>198</v>
      </c>
      <c r="D71" s="47" t="s">
        <v>155</v>
      </c>
      <c r="E71" s="187" t="s">
        <v>228</v>
      </c>
      <c r="F71" s="187" t="s">
        <v>92</v>
      </c>
      <c r="G71" s="187"/>
      <c r="H71" s="187"/>
      <c r="I71" s="189">
        <f>I72</f>
        <v>42.18</v>
      </c>
      <c r="J71" s="131">
        <f t="shared" si="7"/>
        <v>31.240000000000002</v>
      </c>
      <c r="K71" s="157">
        <f t="shared" si="0"/>
        <v>74.06353722143196</v>
      </c>
      <c r="L71" s="131">
        <f t="shared" si="7"/>
        <v>31.240000000000002</v>
      </c>
      <c r="M71" s="157">
        <f t="shared" si="1"/>
        <v>74.06353722143196</v>
      </c>
      <c r="N71" s="157">
        <f t="shared" si="2"/>
        <v>-10.939999999999998</v>
      </c>
      <c r="O71" s="131"/>
      <c r="P71" s="131">
        <f t="shared" si="8"/>
        <v>31.240000000000002</v>
      </c>
      <c r="Q71" s="131">
        <f t="shared" si="8"/>
        <v>31.240000000000002</v>
      </c>
      <c r="R71" s="137">
        <f t="shared" si="3"/>
        <v>100</v>
      </c>
    </row>
    <row r="72" spans="1:18" ht="25.5">
      <c r="A72" s="191" t="s">
        <v>229</v>
      </c>
      <c r="B72" s="174">
        <v>831</v>
      </c>
      <c r="C72" s="46" t="s">
        <v>198</v>
      </c>
      <c r="D72" s="47"/>
      <c r="E72" s="187" t="s">
        <v>228</v>
      </c>
      <c r="F72" s="187" t="s">
        <v>92</v>
      </c>
      <c r="G72" s="187"/>
      <c r="H72" s="187" t="s">
        <v>75</v>
      </c>
      <c r="I72" s="189">
        <f>I73+I74</f>
        <v>42.18</v>
      </c>
      <c r="J72" s="131">
        <f>J73+J74</f>
        <v>31.240000000000002</v>
      </c>
      <c r="K72" s="157">
        <f t="shared" si="0"/>
        <v>74.06353722143196</v>
      </c>
      <c r="L72" s="131">
        <f>L73+L74</f>
        <v>31.240000000000002</v>
      </c>
      <c r="M72" s="157">
        <f t="shared" si="1"/>
        <v>74.06353722143196</v>
      </c>
      <c r="N72" s="157">
        <f t="shared" si="2"/>
        <v>-10.939999999999998</v>
      </c>
      <c r="O72" s="131"/>
      <c r="P72" s="131">
        <f>P73+P74</f>
        <v>31.240000000000002</v>
      </c>
      <c r="Q72" s="131">
        <f>Q73+Q74</f>
        <v>31.240000000000002</v>
      </c>
      <c r="R72" s="137">
        <f t="shared" si="3"/>
        <v>100</v>
      </c>
    </row>
    <row r="73" spans="1:18" ht="38.25">
      <c r="A73" s="41" t="s">
        <v>223</v>
      </c>
      <c r="B73" s="220">
        <v>831</v>
      </c>
      <c r="C73" s="46" t="s">
        <v>198</v>
      </c>
      <c r="D73" s="47" t="s">
        <v>155</v>
      </c>
      <c r="E73" s="187" t="s">
        <v>228</v>
      </c>
      <c r="F73" s="187" t="s">
        <v>138</v>
      </c>
      <c r="G73" s="187"/>
      <c r="H73" s="187"/>
      <c r="I73" s="187" t="s">
        <v>315</v>
      </c>
      <c r="J73" s="131">
        <v>24</v>
      </c>
      <c r="K73" s="157">
        <f t="shared" si="0"/>
        <v>74.07407407407408</v>
      </c>
      <c r="L73" s="131">
        <v>24</v>
      </c>
      <c r="M73" s="157">
        <f t="shared" si="1"/>
        <v>74.07407407407408</v>
      </c>
      <c r="N73" s="157">
        <f t="shared" si="2"/>
        <v>-8.399999999999999</v>
      </c>
      <c r="O73" s="131"/>
      <c r="P73" s="131">
        <f>L73</f>
        <v>24</v>
      </c>
      <c r="Q73" s="131">
        <f>L73</f>
        <v>24</v>
      </c>
      <c r="R73" s="137">
        <f t="shared" si="3"/>
        <v>100</v>
      </c>
    </row>
    <row r="74" spans="1:18" ht="76.5">
      <c r="A74" s="174" t="s">
        <v>231</v>
      </c>
      <c r="B74" s="220">
        <v>831</v>
      </c>
      <c r="C74" s="46" t="s">
        <v>198</v>
      </c>
      <c r="D74" s="47" t="s">
        <v>155</v>
      </c>
      <c r="E74" s="187" t="s">
        <v>228</v>
      </c>
      <c r="F74" s="187" t="s">
        <v>222</v>
      </c>
      <c r="G74" s="187"/>
      <c r="H74" s="187"/>
      <c r="I74" s="189">
        <v>9.78</v>
      </c>
      <c r="J74" s="131">
        <v>7.24</v>
      </c>
      <c r="K74" s="157">
        <f t="shared" si="0"/>
        <v>74.02862985685073</v>
      </c>
      <c r="L74" s="131">
        <f>J74</f>
        <v>7.24</v>
      </c>
      <c r="M74" s="157">
        <f t="shared" si="1"/>
        <v>74.02862985685073</v>
      </c>
      <c r="N74" s="157">
        <f t="shared" si="2"/>
        <v>-2.539999999999999</v>
      </c>
      <c r="O74" s="131"/>
      <c r="P74" s="131">
        <f>L74</f>
        <v>7.24</v>
      </c>
      <c r="Q74" s="131">
        <f>L74</f>
        <v>7.24</v>
      </c>
      <c r="R74" s="137">
        <f t="shared" si="3"/>
        <v>100</v>
      </c>
    </row>
    <row r="75" spans="1:18" ht="38.25">
      <c r="A75" s="174" t="s">
        <v>217</v>
      </c>
      <c r="B75" s="220">
        <v>831</v>
      </c>
      <c r="C75" s="46" t="s">
        <v>198</v>
      </c>
      <c r="D75" s="47" t="s">
        <v>155</v>
      </c>
      <c r="E75" s="187" t="s">
        <v>228</v>
      </c>
      <c r="F75" s="187" t="s">
        <v>218</v>
      </c>
      <c r="G75" s="187"/>
      <c r="H75" s="187"/>
      <c r="I75" s="189">
        <f>I76</f>
        <v>4.215</v>
      </c>
      <c r="J75" s="131"/>
      <c r="K75" s="157">
        <f aca="true" t="shared" si="9" ref="K75:K138">J75/I75*100</f>
        <v>0</v>
      </c>
      <c r="L75" s="131"/>
      <c r="M75" s="157">
        <f aca="true" t="shared" si="10" ref="M75:M138">L75/I75*100</f>
        <v>0</v>
      </c>
      <c r="N75" s="157">
        <f aca="true" t="shared" si="11" ref="N75:N138">L75-I75</f>
        <v>-4.215</v>
      </c>
      <c r="O75" s="131">
        <f>O76</f>
        <v>1.835</v>
      </c>
      <c r="P75" s="131"/>
      <c r="Q75" s="131"/>
      <c r="R75" s="137" t="e">
        <f aca="true" t="shared" si="12" ref="R75:R138">Q75/P75*100</f>
        <v>#DIV/0!</v>
      </c>
    </row>
    <row r="76" spans="1:18" ht="51">
      <c r="A76" s="192" t="s">
        <v>8</v>
      </c>
      <c r="B76" s="220">
        <v>831</v>
      </c>
      <c r="C76" s="46" t="s">
        <v>198</v>
      </c>
      <c r="D76" s="47" t="s">
        <v>155</v>
      </c>
      <c r="E76" s="187" t="s">
        <v>228</v>
      </c>
      <c r="F76" s="187" t="s">
        <v>144</v>
      </c>
      <c r="G76" s="187"/>
      <c r="H76" s="187"/>
      <c r="I76" s="189">
        <f>I78</f>
        <v>4.215</v>
      </c>
      <c r="J76" s="131"/>
      <c r="K76" s="157">
        <f t="shared" si="9"/>
        <v>0</v>
      </c>
      <c r="L76" s="131"/>
      <c r="M76" s="157">
        <f t="shared" si="10"/>
        <v>0</v>
      </c>
      <c r="N76" s="157">
        <f t="shared" si="11"/>
        <v>-4.215</v>
      </c>
      <c r="O76" s="131">
        <f>O77</f>
        <v>1.835</v>
      </c>
      <c r="P76" s="131"/>
      <c r="Q76" s="131"/>
      <c r="R76" s="137" t="e">
        <f t="shared" si="12"/>
        <v>#DIV/0!</v>
      </c>
    </row>
    <row r="77" spans="1:18" ht="25.5">
      <c r="A77" s="191" t="s">
        <v>229</v>
      </c>
      <c r="B77" s="174">
        <v>831</v>
      </c>
      <c r="C77" s="59" t="s">
        <v>198</v>
      </c>
      <c r="D77" s="47" t="s">
        <v>155</v>
      </c>
      <c r="E77" s="187" t="s">
        <v>228</v>
      </c>
      <c r="F77" s="187" t="s">
        <v>144</v>
      </c>
      <c r="G77" s="187"/>
      <c r="H77" s="187" t="s">
        <v>75</v>
      </c>
      <c r="I77" s="189">
        <f>I78</f>
        <v>4.215</v>
      </c>
      <c r="J77" s="131"/>
      <c r="K77" s="157">
        <f t="shared" si="9"/>
        <v>0</v>
      </c>
      <c r="L77" s="131"/>
      <c r="M77" s="157">
        <f t="shared" si="10"/>
        <v>0</v>
      </c>
      <c r="N77" s="157">
        <f t="shared" si="11"/>
        <v>-4.215</v>
      </c>
      <c r="O77" s="131">
        <f>O78</f>
        <v>1.835</v>
      </c>
      <c r="P77" s="131"/>
      <c r="Q77" s="131"/>
      <c r="R77" s="137" t="e">
        <f t="shared" si="12"/>
        <v>#DIV/0!</v>
      </c>
    </row>
    <row r="78" spans="1:18" ht="51">
      <c r="A78" s="192" t="s">
        <v>5</v>
      </c>
      <c r="B78" s="220">
        <v>831</v>
      </c>
      <c r="C78" s="46" t="s">
        <v>198</v>
      </c>
      <c r="D78" s="47" t="s">
        <v>155</v>
      </c>
      <c r="E78" s="187" t="s">
        <v>228</v>
      </c>
      <c r="F78" s="187" t="s">
        <v>145</v>
      </c>
      <c r="G78" s="187"/>
      <c r="H78" s="187"/>
      <c r="I78" s="189">
        <v>4.215</v>
      </c>
      <c r="J78" s="131"/>
      <c r="K78" s="157">
        <f t="shared" si="9"/>
        <v>0</v>
      </c>
      <c r="L78" s="131"/>
      <c r="M78" s="157">
        <f t="shared" si="10"/>
        <v>0</v>
      </c>
      <c r="N78" s="157">
        <f t="shared" si="11"/>
        <v>-4.215</v>
      </c>
      <c r="O78" s="131">
        <v>1.835</v>
      </c>
      <c r="P78" s="131"/>
      <c r="Q78" s="131"/>
      <c r="R78" s="137" t="e">
        <f t="shared" si="12"/>
        <v>#DIV/0!</v>
      </c>
    </row>
    <row r="79" spans="1:18" ht="12.75">
      <c r="A79" s="193" t="s">
        <v>28</v>
      </c>
      <c r="B79" s="220">
        <v>831</v>
      </c>
      <c r="C79" s="74" t="s">
        <v>199</v>
      </c>
      <c r="D79" s="47"/>
      <c r="E79" s="187"/>
      <c r="F79" s="187"/>
      <c r="G79" s="187"/>
      <c r="H79" s="187"/>
      <c r="I79" s="194">
        <f>I80</f>
        <v>0</v>
      </c>
      <c r="J79" s="137"/>
      <c r="K79" s="157" t="e">
        <f t="shared" si="9"/>
        <v>#DIV/0!</v>
      </c>
      <c r="L79" s="137"/>
      <c r="M79" s="157" t="e">
        <f t="shared" si="10"/>
        <v>#DIV/0!</v>
      </c>
      <c r="N79" s="157">
        <f t="shared" si="11"/>
        <v>0</v>
      </c>
      <c r="O79" s="137"/>
      <c r="P79" s="137"/>
      <c r="Q79" s="137"/>
      <c r="R79" s="137" t="e">
        <f t="shared" si="12"/>
        <v>#DIV/0!</v>
      </c>
    </row>
    <row r="80" spans="1:18" ht="25.5">
      <c r="A80" s="195" t="s">
        <v>56</v>
      </c>
      <c r="B80" s="220">
        <v>831</v>
      </c>
      <c r="C80" s="60" t="s">
        <v>199</v>
      </c>
      <c r="D80" s="47" t="s">
        <v>185</v>
      </c>
      <c r="E80" s="187"/>
      <c r="F80" s="187"/>
      <c r="G80" s="187"/>
      <c r="H80" s="187"/>
      <c r="I80" s="189">
        <f>I82</f>
        <v>0</v>
      </c>
      <c r="J80" s="137"/>
      <c r="K80" s="157" t="e">
        <f t="shared" si="9"/>
        <v>#DIV/0!</v>
      </c>
      <c r="L80" s="137"/>
      <c r="M80" s="157" t="e">
        <f t="shared" si="10"/>
        <v>#DIV/0!</v>
      </c>
      <c r="N80" s="157">
        <f t="shared" si="11"/>
        <v>0</v>
      </c>
      <c r="O80" s="137"/>
      <c r="P80" s="137"/>
      <c r="Q80" s="137"/>
      <c r="R80" s="137" t="e">
        <f t="shared" si="12"/>
        <v>#DIV/0!</v>
      </c>
    </row>
    <row r="81" spans="1:18" ht="25.5">
      <c r="A81" s="54" t="s">
        <v>212</v>
      </c>
      <c r="B81" s="220">
        <v>831</v>
      </c>
      <c r="C81" s="60" t="s">
        <v>199</v>
      </c>
      <c r="D81" s="47" t="s">
        <v>185</v>
      </c>
      <c r="E81" s="187" t="s">
        <v>211</v>
      </c>
      <c r="F81" s="187"/>
      <c r="G81" s="187"/>
      <c r="H81" s="187"/>
      <c r="I81" s="189"/>
      <c r="J81" s="137"/>
      <c r="K81" s="157" t="e">
        <f t="shared" si="9"/>
        <v>#DIV/0!</v>
      </c>
      <c r="L81" s="137"/>
      <c r="M81" s="157" t="e">
        <f t="shared" si="10"/>
        <v>#DIV/0!</v>
      </c>
      <c r="N81" s="157">
        <f t="shared" si="11"/>
        <v>0</v>
      </c>
      <c r="O81" s="137"/>
      <c r="P81" s="137"/>
      <c r="Q81" s="137"/>
      <c r="R81" s="137" t="e">
        <f t="shared" si="12"/>
        <v>#DIV/0!</v>
      </c>
    </row>
    <row r="82" spans="1:18" ht="12.75">
      <c r="A82" s="178" t="s">
        <v>49</v>
      </c>
      <c r="B82" s="220">
        <v>831</v>
      </c>
      <c r="C82" s="60" t="s">
        <v>199</v>
      </c>
      <c r="D82" s="47" t="s">
        <v>185</v>
      </c>
      <c r="E82" s="177" t="s">
        <v>216</v>
      </c>
      <c r="F82" s="187"/>
      <c r="G82" s="187"/>
      <c r="H82" s="187"/>
      <c r="I82" s="189">
        <f>I83</f>
        <v>0</v>
      </c>
      <c r="J82" s="137"/>
      <c r="K82" s="157" t="e">
        <f t="shared" si="9"/>
        <v>#DIV/0!</v>
      </c>
      <c r="L82" s="137"/>
      <c r="M82" s="157" t="e">
        <f t="shared" si="10"/>
        <v>#DIV/0!</v>
      </c>
      <c r="N82" s="157">
        <f t="shared" si="11"/>
        <v>0</v>
      </c>
      <c r="O82" s="137"/>
      <c r="P82" s="137"/>
      <c r="Q82" s="137"/>
      <c r="R82" s="137" t="e">
        <f t="shared" si="12"/>
        <v>#DIV/0!</v>
      </c>
    </row>
    <row r="83" spans="1:18" ht="102">
      <c r="A83" s="172" t="s">
        <v>136</v>
      </c>
      <c r="B83" s="220">
        <v>831</v>
      </c>
      <c r="C83" s="60" t="s">
        <v>199</v>
      </c>
      <c r="D83" s="47" t="s">
        <v>185</v>
      </c>
      <c r="E83" s="177" t="s">
        <v>216</v>
      </c>
      <c r="F83" s="187" t="s">
        <v>134</v>
      </c>
      <c r="G83" s="187"/>
      <c r="H83" s="187"/>
      <c r="I83" s="189">
        <f>I84</f>
        <v>0</v>
      </c>
      <c r="J83" s="137"/>
      <c r="K83" s="157" t="e">
        <f t="shared" si="9"/>
        <v>#DIV/0!</v>
      </c>
      <c r="L83" s="137"/>
      <c r="M83" s="157" t="e">
        <f t="shared" si="10"/>
        <v>#DIV/0!</v>
      </c>
      <c r="N83" s="157">
        <f t="shared" si="11"/>
        <v>0</v>
      </c>
      <c r="O83" s="137"/>
      <c r="P83" s="137"/>
      <c r="Q83" s="137"/>
      <c r="R83" s="137" t="e">
        <f t="shared" si="12"/>
        <v>#DIV/0!</v>
      </c>
    </row>
    <row r="84" spans="1:18" ht="38.25">
      <c r="A84" s="172" t="s">
        <v>137</v>
      </c>
      <c r="B84" s="220">
        <v>831</v>
      </c>
      <c r="C84" s="60" t="s">
        <v>199</v>
      </c>
      <c r="D84" s="47" t="s">
        <v>185</v>
      </c>
      <c r="E84" s="177" t="s">
        <v>216</v>
      </c>
      <c r="F84" s="169" t="s">
        <v>92</v>
      </c>
      <c r="G84" s="187"/>
      <c r="H84" s="187"/>
      <c r="I84" s="189">
        <f>I85</f>
        <v>0</v>
      </c>
      <c r="J84" s="137"/>
      <c r="K84" s="157" t="e">
        <f t="shared" si="9"/>
        <v>#DIV/0!</v>
      </c>
      <c r="L84" s="137"/>
      <c r="M84" s="157" t="e">
        <f t="shared" si="10"/>
        <v>#DIV/0!</v>
      </c>
      <c r="N84" s="157">
        <f t="shared" si="11"/>
        <v>0</v>
      </c>
      <c r="O84" s="137"/>
      <c r="P84" s="137"/>
      <c r="Q84" s="137"/>
      <c r="R84" s="137" t="e">
        <f t="shared" si="12"/>
        <v>#DIV/0!</v>
      </c>
    </row>
    <row r="85" spans="1:18" ht="12.75">
      <c r="A85" s="174" t="s">
        <v>235</v>
      </c>
      <c r="B85" s="220">
        <v>831</v>
      </c>
      <c r="C85" s="60" t="s">
        <v>199</v>
      </c>
      <c r="D85" s="47" t="s">
        <v>185</v>
      </c>
      <c r="E85" s="177" t="s">
        <v>216</v>
      </c>
      <c r="F85" s="169" t="s">
        <v>92</v>
      </c>
      <c r="G85" s="187"/>
      <c r="H85" s="187" t="s">
        <v>213</v>
      </c>
      <c r="I85" s="189">
        <f>I86+I87</f>
        <v>0</v>
      </c>
      <c r="J85" s="137"/>
      <c r="K85" s="157" t="e">
        <f t="shared" si="9"/>
        <v>#DIV/0!</v>
      </c>
      <c r="L85" s="137"/>
      <c r="M85" s="157" t="e">
        <f t="shared" si="10"/>
        <v>#DIV/0!</v>
      </c>
      <c r="N85" s="157">
        <f t="shared" si="11"/>
        <v>0</v>
      </c>
      <c r="O85" s="137"/>
      <c r="P85" s="137"/>
      <c r="Q85" s="137"/>
      <c r="R85" s="137" t="e">
        <f t="shared" si="12"/>
        <v>#DIV/0!</v>
      </c>
    </row>
    <row r="86" spans="1:18" ht="38.25">
      <c r="A86" s="222" t="s">
        <v>223</v>
      </c>
      <c r="B86" s="174">
        <v>831</v>
      </c>
      <c r="C86" s="47" t="s">
        <v>199</v>
      </c>
      <c r="D86" s="47" t="s">
        <v>185</v>
      </c>
      <c r="E86" s="177" t="s">
        <v>216</v>
      </c>
      <c r="F86" s="169" t="s">
        <v>138</v>
      </c>
      <c r="G86" s="187"/>
      <c r="H86" s="187"/>
      <c r="I86" s="189"/>
      <c r="J86" s="137"/>
      <c r="K86" s="157" t="e">
        <f t="shared" si="9"/>
        <v>#DIV/0!</v>
      </c>
      <c r="L86" s="137"/>
      <c r="M86" s="157" t="e">
        <f t="shared" si="10"/>
        <v>#DIV/0!</v>
      </c>
      <c r="N86" s="157">
        <f t="shared" si="11"/>
        <v>0</v>
      </c>
      <c r="O86" s="137"/>
      <c r="P86" s="137"/>
      <c r="Q86" s="137"/>
      <c r="R86" s="137" t="e">
        <f t="shared" si="12"/>
        <v>#DIV/0!</v>
      </c>
    </row>
    <row r="87" spans="1:18" ht="76.5">
      <c r="A87" s="174" t="s">
        <v>221</v>
      </c>
      <c r="B87" s="220">
        <v>831</v>
      </c>
      <c r="C87" s="60" t="s">
        <v>199</v>
      </c>
      <c r="D87" s="47" t="s">
        <v>185</v>
      </c>
      <c r="E87" s="177" t="s">
        <v>216</v>
      </c>
      <c r="F87" s="169" t="s">
        <v>222</v>
      </c>
      <c r="G87" s="187"/>
      <c r="H87" s="187"/>
      <c r="I87" s="189"/>
      <c r="J87" s="137"/>
      <c r="K87" s="157" t="e">
        <f t="shared" si="9"/>
        <v>#DIV/0!</v>
      </c>
      <c r="L87" s="137"/>
      <c r="M87" s="157" t="e">
        <f t="shared" si="10"/>
        <v>#DIV/0!</v>
      </c>
      <c r="N87" s="157">
        <f t="shared" si="11"/>
        <v>0</v>
      </c>
      <c r="O87" s="137"/>
      <c r="P87" s="137"/>
      <c r="Q87" s="137"/>
      <c r="R87" s="137" t="e">
        <f t="shared" si="12"/>
        <v>#DIV/0!</v>
      </c>
    </row>
    <row r="88" spans="1:18" ht="12.75">
      <c r="A88" s="31" t="s">
        <v>29</v>
      </c>
      <c r="B88" s="220">
        <v>831</v>
      </c>
      <c r="C88" s="166" t="s">
        <v>201</v>
      </c>
      <c r="D88" s="163"/>
      <c r="E88" s="163"/>
      <c r="F88" s="163"/>
      <c r="G88" s="163"/>
      <c r="H88" s="163"/>
      <c r="I88" s="196">
        <f>I91</f>
        <v>59.998999999999995</v>
      </c>
      <c r="J88" s="137">
        <f>J89</f>
        <v>27.6</v>
      </c>
      <c r="K88" s="157">
        <f t="shared" si="9"/>
        <v>46.000766679444666</v>
      </c>
      <c r="L88" s="137">
        <f>L89</f>
        <v>27.6</v>
      </c>
      <c r="M88" s="157">
        <f t="shared" si="10"/>
        <v>46.000766679444666</v>
      </c>
      <c r="N88" s="157">
        <f t="shared" si="11"/>
        <v>-32.398999999999994</v>
      </c>
      <c r="O88" s="131"/>
      <c r="P88" s="137">
        <f>P89</f>
        <v>27.6</v>
      </c>
      <c r="Q88" s="137">
        <f>Q89</f>
        <v>27.6</v>
      </c>
      <c r="R88" s="137">
        <f t="shared" si="12"/>
        <v>100</v>
      </c>
    </row>
    <row r="89" spans="1:18" ht="12.75">
      <c r="A89" s="31" t="s">
        <v>235</v>
      </c>
      <c r="B89" s="220">
        <v>831</v>
      </c>
      <c r="C89" s="166" t="s">
        <v>213</v>
      </c>
      <c r="D89" s="163"/>
      <c r="E89" s="163"/>
      <c r="F89" s="163"/>
      <c r="G89" s="163"/>
      <c r="H89" s="163"/>
      <c r="I89" s="196">
        <f>I97+I104+I109</f>
        <v>59.998999999999995</v>
      </c>
      <c r="J89" s="137">
        <f>J91</f>
        <v>27.6</v>
      </c>
      <c r="K89" s="157">
        <f t="shared" si="9"/>
        <v>46.000766679444666</v>
      </c>
      <c r="L89" s="137">
        <f>L91</f>
        <v>27.6</v>
      </c>
      <c r="M89" s="157">
        <f t="shared" si="10"/>
        <v>46.000766679444666</v>
      </c>
      <c r="N89" s="157">
        <f t="shared" si="11"/>
        <v>-32.398999999999994</v>
      </c>
      <c r="O89" s="131"/>
      <c r="P89" s="137">
        <f>P91</f>
        <v>27.6</v>
      </c>
      <c r="Q89" s="137">
        <f>Q91</f>
        <v>27.6</v>
      </c>
      <c r="R89" s="137">
        <f t="shared" si="12"/>
        <v>100</v>
      </c>
    </row>
    <row r="90" spans="1:18" ht="12.75">
      <c r="A90" s="31" t="s">
        <v>261</v>
      </c>
      <c r="B90" s="220">
        <v>831</v>
      </c>
      <c r="C90" s="166" t="s">
        <v>262</v>
      </c>
      <c r="D90" s="163"/>
      <c r="E90" s="163"/>
      <c r="F90" s="163"/>
      <c r="G90" s="163"/>
      <c r="H90" s="163"/>
      <c r="I90" s="196">
        <f>I115</f>
        <v>0</v>
      </c>
      <c r="J90" s="131"/>
      <c r="K90" s="157" t="e">
        <f t="shared" si="9"/>
        <v>#DIV/0!</v>
      </c>
      <c r="L90" s="131"/>
      <c r="M90" s="157" t="e">
        <f t="shared" si="10"/>
        <v>#DIV/0!</v>
      </c>
      <c r="N90" s="157">
        <f t="shared" si="11"/>
        <v>0</v>
      </c>
      <c r="O90" s="131"/>
      <c r="P90" s="131"/>
      <c r="Q90" s="131"/>
      <c r="R90" s="137" t="e">
        <f t="shared" si="12"/>
        <v>#DIV/0!</v>
      </c>
    </row>
    <row r="91" spans="1:18" ht="12.75">
      <c r="A91" s="30" t="s">
        <v>64</v>
      </c>
      <c r="B91" s="220">
        <v>831</v>
      </c>
      <c r="C91" s="59" t="s">
        <v>201</v>
      </c>
      <c r="D91" s="197" t="s">
        <v>156</v>
      </c>
      <c r="E91" s="169"/>
      <c r="F91" s="169"/>
      <c r="G91" s="169"/>
      <c r="H91" s="169"/>
      <c r="I91" s="180">
        <f>I92+I111</f>
        <v>59.998999999999995</v>
      </c>
      <c r="J91" s="131">
        <f>J92</f>
        <v>27.6</v>
      </c>
      <c r="K91" s="157">
        <f t="shared" si="9"/>
        <v>46.000766679444666</v>
      </c>
      <c r="L91" s="131">
        <f>L92</f>
        <v>27.6</v>
      </c>
      <c r="M91" s="157">
        <f t="shared" si="10"/>
        <v>46.000766679444666</v>
      </c>
      <c r="N91" s="157">
        <f t="shared" si="11"/>
        <v>-32.398999999999994</v>
      </c>
      <c r="O91" s="131"/>
      <c r="P91" s="131">
        <f>P92</f>
        <v>27.6</v>
      </c>
      <c r="Q91" s="131">
        <f>Q92</f>
        <v>27.6</v>
      </c>
      <c r="R91" s="137">
        <f t="shared" si="12"/>
        <v>100</v>
      </c>
    </row>
    <row r="92" spans="1:18" ht="63.75">
      <c r="A92" s="55" t="s">
        <v>271</v>
      </c>
      <c r="B92" s="220">
        <v>831</v>
      </c>
      <c r="C92" s="59" t="s">
        <v>201</v>
      </c>
      <c r="D92" s="197" t="s">
        <v>156</v>
      </c>
      <c r="E92" s="198" t="s">
        <v>230</v>
      </c>
      <c r="F92" s="198"/>
      <c r="G92" s="169"/>
      <c r="H92" s="169"/>
      <c r="I92" s="199">
        <f>I93+I99+I105</f>
        <v>59.998999999999995</v>
      </c>
      <c r="J92" s="131">
        <f>J93+J105</f>
        <v>27.6</v>
      </c>
      <c r="K92" s="157">
        <f t="shared" si="9"/>
        <v>46.000766679444666</v>
      </c>
      <c r="L92" s="131">
        <f>L93+L105</f>
        <v>27.6</v>
      </c>
      <c r="M92" s="157">
        <f t="shared" si="10"/>
        <v>46.000766679444666</v>
      </c>
      <c r="N92" s="157">
        <f t="shared" si="11"/>
        <v>-32.398999999999994</v>
      </c>
      <c r="O92" s="131"/>
      <c r="P92" s="131">
        <f>P93+P105</f>
        <v>27.6</v>
      </c>
      <c r="Q92" s="131">
        <f>Q93+Q105</f>
        <v>27.6</v>
      </c>
      <c r="R92" s="137">
        <f t="shared" si="12"/>
        <v>100</v>
      </c>
    </row>
    <row r="93" spans="1:18" ht="25.5">
      <c r="A93" s="39" t="s">
        <v>242</v>
      </c>
      <c r="B93" s="220">
        <v>831</v>
      </c>
      <c r="C93" s="59" t="s">
        <v>201</v>
      </c>
      <c r="D93" s="200" t="s">
        <v>156</v>
      </c>
      <c r="E93" s="200" t="s">
        <v>233</v>
      </c>
      <c r="F93" s="200"/>
      <c r="G93" s="201"/>
      <c r="H93" s="201"/>
      <c r="I93" s="202">
        <f>I94</f>
        <v>47.565</v>
      </c>
      <c r="J93" s="131">
        <f aca="true" t="shared" si="13" ref="J93:L95">J94</f>
        <v>23.11</v>
      </c>
      <c r="K93" s="157">
        <f t="shared" si="9"/>
        <v>48.586145274887</v>
      </c>
      <c r="L93" s="131">
        <f t="shared" si="13"/>
        <v>23.11</v>
      </c>
      <c r="M93" s="157">
        <f t="shared" si="10"/>
        <v>48.586145274887</v>
      </c>
      <c r="N93" s="157">
        <f t="shared" si="11"/>
        <v>-24.455</v>
      </c>
      <c r="O93" s="131"/>
      <c r="P93" s="131">
        <f aca="true" t="shared" si="14" ref="P93:Q97">P94</f>
        <v>23.11</v>
      </c>
      <c r="Q93" s="131">
        <f t="shared" si="14"/>
        <v>23.11</v>
      </c>
      <c r="R93" s="137">
        <f t="shared" si="12"/>
        <v>100</v>
      </c>
    </row>
    <row r="94" spans="1:18" ht="13.5">
      <c r="A94" s="172" t="s">
        <v>234</v>
      </c>
      <c r="B94" s="220">
        <v>831</v>
      </c>
      <c r="C94" s="59" t="s">
        <v>201</v>
      </c>
      <c r="D94" s="200" t="s">
        <v>156</v>
      </c>
      <c r="E94" s="200" t="s">
        <v>232</v>
      </c>
      <c r="F94" s="168"/>
      <c r="G94" s="201"/>
      <c r="H94" s="201"/>
      <c r="I94" s="202">
        <f>I95</f>
        <v>47.565</v>
      </c>
      <c r="J94" s="131">
        <f t="shared" si="13"/>
        <v>23.11</v>
      </c>
      <c r="K94" s="157">
        <f t="shared" si="9"/>
        <v>48.586145274887</v>
      </c>
      <c r="L94" s="131">
        <f t="shared" si="13"/>
        <v>23.11</v>
      </c>
      <c r="M94" s="157">
        <f t="shared" si="10"/>
        <v>48.586145274887</v>
      </c>
      <c r="N94" s="157">
        <f t="shared" si="11"/>
        <v>-24.455</v>
      </c>
      <c r="O94" s="131"/>
      <c r="P94" s="131">
        <f t="shared" si="14"/>
        <v>23.11</v>
      </c>
      <c r="Q94" s="131">
        <f t="shared" si="14"/>
        <v>23.11</v>
      </c>
      <c r="R94" s="137">
        <f t="shared" si="12"/>
        <v>100</v>
      </c>
    </row>
    <row r="95" spans="1:18" ht="38.25">
      <c r="A95" s="174" t="s">
        <v>217</v>
      </c>
      <c r="B95" s="220">
        <v>831</v>
      </c>
      <c r="C95" s="59" t="s">
        <v>201</v>
      </c>
      <c r="D95" s="200" t="s">
        <v>156</v>
      </c>
      <c r="E95" s="203" t="str">
        <f>E94</f>
        <v>П110177500</v>
      </c>
      <c r="F95" s="168" t="s">
        <v>218</v>
      </c>
      <c r="G95" s="201"/>
      <c r="H95" s="201"/>
      <c r="I95" s="202">
        <f>I96</f>
        <v>47.565</v>
      </c>
      <c r="J95" s="131">
        <f t="shared" si="13"/>
        <v>23.11</v>
      </c>
      <c r="K95" s="157">
        <f t="shared" si="9"/>
        <v>48.586145274887</v>
      </c>
      <c r="L95" s="131">
        <f t="shared" si="13"/>
        <v>23.11</v>
      </c>
      <c r="M95" s="157">
        <f t="shared" si="10"/>
        <v>48.586145274887</v>
      </c>
      <c r="N95" s="157">
        <f t="shared" si="11"/>
        <v>-24.455</v>
      </c>
      <c r="O95" s="131"/>
      <c r="P95" s="131">
        <f t="shared" si="14"/>
        <v>23.11</v>
      </c>
      <c r="Q95" s="131">
        <f t="shared" si="14"/>
        <v>23.11</v>
      </c>
      <c r="R95" s="137">
        <f t="shared" si="12"/>
        <v>100</v>
      </c>
    </row>
    <row r="96" spans="1:18" ht="51">
      <c r="A96" s="54" t="s">
        <v>9</v>
      </c>
      <c r="B96" s="220">
        <v>831</v>
      </c>
      <c r="C96" s="59" t="s">
        <v>201</v>
      </c>
      <c r="D96" s="200" t="s">
        <v>156</v>
      </c>
      <c r="E96" s="203" t="str">
        <f>E95</f>
        <v>П110177500</v>
      </c>
      <c r="F96" s="47" t="s">
        <v>144</v>
      </c>
      <c r="G96" s="201"/>
      <c r="H96" s="201"/>
      <c r="I96" s="202">
        <f>I98</f>
        <v>47.565</v>
      </c>
      <c r="J96" s="131">
        <f>J97</f>
        <v>23.11</v>
      </c>
      <c r="K96" s="157">
        <f t="shared" si="9"/>
        <v>48.586145274887</v>
      </c>
      <c r="L96" s="131">
        <f>L97</f>
        <v>23.11</v>
      </c>
      <c r="M96" s="157">
        <f t="shared" si="10"/>
        <v>48.586145274887</v>
      </c>
      <c r="N96" s="157">
        <f t="shared" si="11"/>
        <v>-24.455</v>
      </c>
      <c r="O96" s="131"/>
      <c r="P96" s="131">
        <f t="shared" si="14"/>
        <v>23.11</v>
      </c>
      <c r="Q96" s="131">
        <f t="shared" si="14"/>
        <v>23.11</v>
      </c>
      <c r="R96" s="137">
        <f t="shared" si="12"/>
        <v>100</v>
      </c>
    </row>
    <row r="97" spans="1:18" ht="13.5">
      <c r="A97" s="174" t="s">
        <v>235</v>
      </c>
      <c r="B97" s="220">
        <v>831</v>
      </c>
      <c r="C97" s="59" t="s">
        <v>201</v>
      </c>
      <c r="D97" s="200" t="s">
        <v>156</v>
      </c>
      <c r="E97" s="203" t="str">
        <f>E96</f>
        <v>П110177500</v>
      </c>
      <c r="F97" s="47" t="s">
        <v>144</v>
      </c>
      <c r="G97" s="201"/>
      <c r="H97" s="201" t="s">
        <v>213</v>
      </c>
      <c r="I97" s="202">
        <f>I98</f>
        <v>47.565</v>
      </c>
      <c r="J97" s="131">
        <f>J98</f>
        <v>23.11</v>
      </c>
      <c r="K97" s="157">
        <f t="shared" si="9"/>
        <v>48.586145274887</v>
      </c>
      <c r="L97" s="131">
        <f>L98</f>
        <v>23.11</v>
      </c>
      <c r="M97" s="157">
        <f t="shared" si="10"/>
        <v>48.586145274887</v>
      </c>
      <c r="N97" s="157">
        <f t="shared" si="11"/>
        <v>-24.455</v>
      </c>
      <c r="O97" s="131"/>
      <c r="P97" s="131">
        <f t="shared" si="14"/>
        <v>23.11</v>
      </c>
      <c r="Q97" s="131">
        <f t="shared" si="14"/>
        <v>23.11</v>
      </c>
      <c r="R97" s="137">
        <f t="shared" si="12"/>
        <v>100</v>
      </c>
    </row>
    <row r="98" spans="1:18" ht="51">
      <c r="A98" s="54" t="s">
        <v>7</v>
      </c>
      <c r="B98" s="220">
        <v>831</v>
      </c>
      <c r="C98" s="59" t="s">
        <v>201</v>
      </c>
      <c r="D98" s="200" t="s">
        <v>156</v>
      </c>
      <c r="E98" s="203" t="str">
        <f>E96</f>
        <v>П110177500</v>
      </c>
      <c r="F98" s="47" t="s">
        <v>145</v>
      </c>
      <c r="G98" s="201"/>
      <c r="H98" s="201"/>
      <c r="I98" s="202">
        <v>47.565</v>
      </c>
      <c r="J98" s="131">
        <v>23.11</v>
      </c>
      <c r="K98" s="157">
        <f t="shared" si="9"/>
        <v>48.586145274887</v>
      </c>
      <c r="L98" s="131">
        <v>23.11</v>
      </c>
      <c r="M98" s="157">
        <f t="shared" si="10"/>
        <v>48.586145274887</v>
      </c>
      <c r="N98" s="157">
        <f t="shared" si="11"/>
        <v>-24.455</v>
      </c>
      <c r="O98" s="131"/>
      <c r="P98" s="131">
        <f>L98</f>
        <v>23.11</v>
      </c>
      <c r="Q98" s="131">
        <f>L98</f>
        <v>23.11</v>
      </c>
      <c r="R98" s="137">
        <f t="shared" si="12"/>
        <v>100</v>
      </c>
    </row>
    <row r="99" spans="1:18" ht="54">
      <c r="A99" s="50" t="s">
        <v>236</v>
      </c>
      <c r="B99" s="220">
        <v>831</v>
      </c>
      <c r="C99" s="200" t="s">
        <v>201</v>
      </c>
      <c r="D99" s="200" t="s">
        <v>156</v>
      </c>
      <c r="E99" s="200" t="s">
        <v>238</v>
      </c>
      <c r="F99" s="187"/>
      <c r="G99" s="187"/>
      <c r="H99" s="201"/>
      <c r="I99" s="202">
        <f>I101</f>
        <v>0</v>
      </c>
      <c r="J99" s="131"/>
      <c r="K99" s="157" t="e">
        <f t="shared" si="9"/>
        <v>#DIV/0!</v>
      </c>
      <c r="L99" s="131"/>
      <c r="M99" s="157" t="e">
        <f t="shared" si="10"/>
        <v>#DIV/0!</v>
      </c>
      <c r="N99" s="157">
        <f t="shared" si="11"/>
        <v>0</v>
      </c>
      <c r="O99" s="131"/>
      <c r="P99" s="131"/>
      <c r="Q99" s="131"/>
      <c r="R99" s="137" t="e">
        <f t="shared" si="12"/>
        <v>#DIV/0!</v>
      </c>
    </row>
    <row r="100" spans="1:18" ht="13.5">
      <c r="A100" s="172" t="s">
        <v>234</v>
      </c>
      <c r="B100" s="220">
        <v>831</v>
      </c>
      <c r="C100" s="200" t="s">
        <v>201</v>
      </c>
      <c r="D100" s="200"/>
      <c r="E100" s="200" t="s">
        <v>237</v>
      </c>
      <c r="F100" s="187"/>
      <c r="G100" s="187"/>
      <c r="H100" s="201"/>
      <c r="I100" s="202"/>
      <c r="J100" s="131"/>
      <c r="K100" s="157" t="e">
        <f t="shared" si="9"/>
        <v>#DIV/0!</v>
      </c>
      <c r="L100" s="131"/>
      <c r="M100" s="157" t="e">
        <f t="shared" si="10"/>
        <v>#DIV/0!</v>
      </c>
      <c r="N100" s="157">
        <f t="shared" si="11"/>
        <v>0</v>
      </c>
      <c r="O100" s="131"/>
      <c r="P100" s="131"/>
      <c r="Q100" s="131"/>
      <c r="R100" s="137" t="e">
        <f t="shared" si="12"/>
        <v>#DIV/0!</v>
      </c>
    </row>
    <row r="101" spans="1:18" ht="38.25">
      <c r="A101" s="174" t="s">
        <v>217</v>
      </c>
      <c r="B101" s="220">
        <v>831</v>
      </c>
      <c r="C101" s="200" t="s">
        <v>201</v>
      </c>
      <c r="D101" s="200" t="s">
        <v>156</v>
      </c>
      <c r="E101" s="200" t="s">
        <v>237</v>
      </c>
      <c r="F101" s="47" t="s">
        <v>218</v>
      </c>
      <c r="G101" s="47"/>
      <c r="H101" s="201"/>
      <c r="I101" s="202">
        <f>I102</f>
        <v>0</v>
      </c>
      <c r="J101" s="131"/>
      <c r="K101" s="157" t="e">
        <f t="shared" si="9"/>
        <v>#DIV/0!</v>
      </c>
      <c r="L101" s="131"/>
      <c r="M101" s="157" t="e">
        <f t="shared" si="10"/>
        <v>#DIV/0!</v>
      </c>
      <c r="N101" s="157">
        <f t="shared" si="11"/>
        <v>0</v>
      </c>
      <c r="O101" s="131"/>
      <c r="P101" s="131"/>
      <c r="Q101" s="131"/>
      <c r="R101" s="137" t="e">
        <f t="shared" si="12"/>
        <v>#DIV/0!</v>
      </c>
    </row>
    <row r="102" spans="1:18" ht="51">
      <c r="A102" s="54" t="s">
        <v>9</v>
      </c>
      <c r="B102" s="220">
        <v>831</v>
      </c>
      <c r="C102" s="200" t="s">
        <v>201</v>
      </c>
      <c r="D102" s="200" t="s">
        <v>156</v>
      </c>
      <c r="E102" s="200" t="s">
        <v>237</v>
      </c>
      <c r="F102" s="47" t="s">
        <v>144</v>
      </c>
      <c r="G102" s="47"/>
      <c r="H102" s="201"/>
      <c r="I102" s="202">
        <f>I103</f>
        <v>0</v>
      </c>
      <c r="J102" s="131"/>
      <c r="K102" s="157" t="e">
        <f t="shared" si="9"/>
        <v>#DIV/0!</v>
      </c>
      <c r="L102" s="131"/>
      <c r="M102" s="157" t="e">
        <f t="shared" si="10"/>
        <v>#DIV/0!</v>
      </c>
      <c r="N102" s="157">
        <f t="shared" si="11"/>
        <v>0</v>
      </c>
      <c r="O102" s="131"/>
      <c r="P102" s="131"/>
      <c r="Q102" s="131"/>
      <c r="R102" s="137" t="e">
        <f t="shared" si="12"/>
        <v>#DIV/0!</v>
      </c>
    </row>
    <row r="103" spans="1:18" ht="51">
      <c r="A103" s="54" t="s">
        <v>7</v>
      </c>
      <c r="B103" s="220">
        <v>831</v>
      </c>
      <c r="C103" s="200" t="s">
        <v>201</v>
      </c>
      <c r="D103" s="200" t="s">
        <v>156</v>
      </c>
      <c r="E103" s="200" t="s">
        <v>237</v>
      </c>
      <c r="F103" s="47" t="s">
        <v>145</v>
      </c>
      <c r="G103" s="47"/>
      <c r="H103" s="201"/>
      <c r="I103" s="202">
        <f>I104</f>
        <v>0</v>
      </c>
      <c r="J103" s="131"/>
      <c r="K103" s="157" t="e">
        <f t="shared" si="9"/>
        <v>#DIV/0!</v>
      </c>
      <c r="L103" s="131"/>
      <c r="M103" s="157" t="e">
        <f t="shared" si="10"/>
        <v>#DIV/0!</v>
      </c>
      <c r="N103" s="157">
        <f t="shared" si="11"/>
        <v>0</v>
      </c>
      <c r="O103" s="131"/>
      <c r="P103" s="131"/>
      <c r="Q103" s="131"/>
      <c r="R103" s="137" t="e">
        <f t="shared" si="12"/>
        <v>#DIV/0!</v>
      </c>
    </row>
    <row r="104" spans="1:18" ht="13.5">
      <c r="A104" s="174" t="s">
        <v>235</v>
      </c>
      <c r="B104" s="220">
        <v>831</v>
      </c>
      <c r="C104" s="200" t="s">
        <v>201</v>
      </c>
      <c r="D104" s="200" t="s">
        <v>156</v>
      </c>
      <c r="E104" s="200" t="s">
        <v>237</v>
      </c>
      <c r="F104" s="187" t="s">
        <v>145</v>
      </c>
      <c r="G104" s="187"/>
      <c r="H104" s="201" t="s">
        <v>213</v>
      </c>
      <c r="I104" s="204"/>
      <c r="J104" s="131"/>
      <c r="K104" s="157" t="e">
        <f t="shared" si="9"/>
        <v>#DIV/0!</v>
      </c>
      <c r="L104" s="131"/>
      <c r="M104" s="157" t="e">
        <f t="shared" si="10"/>
        <v>#DIV/0!</v>
      </c>
      <c r="N104" s="157">
        <f t="shared" si="11"/>
        <v>0</v>
      </c>
      <c r="O104" s="131"/>
      <c r="P104" s="131"/>
      <c r="Q104" s="131"/>
      <c r="R104" s="137" t="e">
        <f t="shared" si="12"/>
        <v>#DIV/0!</v>
      </c>
    </row>
    <row r="105" spans="1:18" ht="50.25" customHeight="1">
      <c r="A105" s="49" t="s">
        <v>241</v>
      </c>
      <c r="B105" s="220">
        <v>831</v>
      </c>
      <c r="C105" s="200" t="s">
        <v>201</v>
      </c>
      <c r="D105" s="200" t="s">
        <v>156</v>
      </c>
      <c r="E105" s="200" t="s">
        <v>239</v>
      </c>
      <c r="F105" s="200"/>
      <c r="G105" s="47"/>
      <c r="H105" s="201"/>
      <c r="I105" s="202">
        <f aca="true" t="shared" si="15" ref="I105:J107">I106</f>
        <v>12.434</v>
      </c>
      <c r="J105" s="131">
        <f t="shared" si="15"/>
        <v>4.49</v>
      </c>
      <c r="K105" s="157">
        <f t="shared" si="9"/>
        <v>36.110664307543836</v>
      </c>
      <c r="L105" s="131">
        <f>L106</f>
        <v>4.49</v>
      </c>
      <c r="M105" s="157">
        <f t="shared" si="10"/>
        <v>36.110664307543836</v>
      </c>
      <c r="N105" s="157">
        <f t="shared" si="11"/>
        <v>-7.943999999999999</v>
      </c>
      <c r="O105" s="131"/>
      <c r="P105" s="131">
        <f aca="true" t="shared" si="16" ref="P105:Q109">P106</f>
        <v>4.49</v>
      </c>
      <c r="Q105" s="131">
        <f t="shared" si="16"/>
        <v>4.49</v>
      </c>
      <c r="R105" s="137">
        <f t="shared" si="12"/>
        <v>100</v>
      </c>
    </row>
    <row r="106" spans="1:18" ht="30" customHeight="1">
      <c r="A106" s="172" t="s">
        <v>234</v>
      </c>
      <c r="B106" s="220">
        <v>831</v>
      </c>
      <c r="C106" s="200" t="s">
        <v>201</v>
      </c>
      <c r="D106" s="200" t="s">
        <v>156</v>
      </c>
      <c r="E106" s="200" t="s">
        <v>240</v>
      </c>
      <c r="F106" s="47"/>
      <c r="G106" s="47"/>
      <c r="H106" s="201"/>
      <c r="I106" s="202">
        <f t="shared" si="15"/>
        <v>12.434</v>
      </c>
      <c r="J106" s="131">
        <f t="shared" si="15"/>
        <v>4.49</v>
      </c>
      <c r="K106" s="157">
        <f t="shared" si="9"/>
        <v>36.110664307543836</v>
      </c>
      <c r="L106" s="131">
        <f>L107</f>
        <v>4.49</v>
      </c>
      <c r="M106" s="157">
        <f t="shared" si="10"/>
        <v>36.110664307543836</v>
      </c>
      <c r="N106" s="157">
        <f t="shared" si="11"/>
        <v>-7.943999999999999</v>
      </c>
      <c r="O106" s="131"/>
      <c r="P106" s="131">
        <f t="shared" si="16"/>
        <v>4.49</v>
      </c>
      <c r="Q106" s="131">
        <f t="shared" si="16"/>
        <v>4.49</v>
      </c>
      <c r="R106" s="137">
        <f t="shared" si="12"/>
        <v>100</v>
      </c>
    </row>
    <row r="107" spans="1:18" ht="44.25" customHeight="1">
      <c r="A107" s="174" t="s">
        <v>217</v>
      </c>
      <c r="B107" s="220">
        <v>831</v>
      </c>
      <c r="C107" s="200" t="s">
        <v>201</v>
      </c>
      <c r="D107" s="200" t="s">
        <v>156</v>
      </c>
      <c r="E107" s="200" t="s">
        <v>240</v>
      </c>
      <c r="F107" s="47" t="s">
        <v>218</v>
      </c>
      <c r="G107" s="47"/>
      <c r="H107" s="201"/>
      <c r="I107" s="202">
        <f t="shared" si="15"/>
        <v>12.434</v>
      </c>
      <c r="J107" s="138">
        <f t="shared" si="15"/>
        <v>4.49</v>
      </c>
      <c r="K107" s="157">
        <f t="shared" si="9"/>
        <v>36.110664307543836</v>
      </c>
      <c r="L107" s="138">
        <f>L108</f>
        <v>4.49</v>
      </c>
      <c r="M107" s="157">
        <f t="shared" si="10"/>
        <v>36.110664307543836</v>
      </c>
      <c r="N107" s="157">
        <f t="shared" si="11"/>
        <v>-7.943999999999999</v>
      </c>
      <c r="O107" s="138"/>
      <c r="P107" s="138">
        <f t="shared" si="16"/>
        <v>4.49</v>
      </c>
      <c r="Q107" s="138">
        <f t="shared" si="16"/>
        <v>4.49</v>
      </c>
      <c r="R107" s="137">
        <f t="shared" si="12"/>
        <v>100</v>
      </c>
    </row>
    <row r="108" spans="1:18" ht="48.75" customHeight="1">
      <c r="A108" s="54" t="s">
        <v>9</v>
      </c>
      <c r="B108" s="220">
        <v>831</v>
      </c>
      <c r="C108" s="200" t="s">
        <v>201</v>
      </c>
      <c r="D108" s="200" t="s">
        <v>156</v>
      </c>
      <c r="E108" s="200" t="s">
        <v>240</v>
      </c>
      <c r="F108" s="47" t="s">
        <v>144</v>
      </c>
      <c r="G108" s="47"/>
      <c r="H108" s="201"/>
      <c r="I108" s="202">
        <f>I110</f>
        <v>12.434</v>
      </c>
      <c r="J108" s="131">
        <f>J109</f>
        <v>4.49</v>
      </c>
      <c r="K108" s="157">
        <f t="shared" si="9"/>
        <v>36.110664307543836</v>
      </c>
      <c r="L108" s="131">
        <f>L109</f>
        <v>4.49</v>
      </c>
      <c r="M108" s="157">
        <f t="shared" si="10"/>
        <v>36.110664307543836</v>
      </c>
      <c r="N108" s="157">
        <f t="shared" si="11"/>
        <v>-7.943999999999999</v>
      </c>
      <c r="O108" s="131"/>
      <c r="P108" s="131">
        <f t="shared" si="16"/>
        <v>4.49</v>
      </c>
      <c r="Q108" s="131">
        <f t="shared" si="16"/>
        <v>4.49</v>
      </c>
      <c r="R108" s="137">
        <f t="shared" si="12"/>
        <v>100</v>
      </c>
    </row>
    <row r="109" spans="1:18" ht="13.5">
      <c r="A109" s="174" t="s">
        <v>235</v>
      </c>
      <c r="B109" s="220">
        <v>831</v>
      </c>
      <c r="C109" s="200" t="s">
        <v>201</v>
      </c>
      <c r="D109" s="200" t="s">
        <v>156</v>
      </c>
      <c r="E109" s="200" t="s">
        <v>240</v>
      </c>
      <c r="F109" s="187" t="s">
        <v>144</v>
      </c>
      <c r="G109" s="47"/>
      <c r="H109" s="201" t="s">
        <v>213</v>
      </c>
      <c r="I109" s="205">
        <f>I110</f>
        <v>12.434</v>
      </c>
      <c r="J109" s="131">
        <f>J110</f>
        <v>4.49</v>
      </c>
      <c r="K109" s="157">
        <f t="shared" si="9"/>
        <v>36.110664307543836</v>
      </c>
      <c r="L109" s="131">
        <f>L110</f>
        <v>4.49</v>
      </c>
      <c r="M109" s="157">
        <f t="shared" si="10"/>
        <v>36.110664307543836</v>
      </c>
      <c r="N109" s="157">
        <f t="shared" si="11"/>
        <v>-7.943999999999999</v>
      </c>
      <c r="O109" s="131"/>
      <c r="P109" s="131">
        <f t="shared" si="16"/>
        <v>4.49</v>
      </c>
      <c r="Q109" s="131">
        <f t="shared" si="16"/>
        <v>4.49</v>
      </c>
      <c r="R109" s="137">
        <f t="shared" si="12"/>
        <v>100</v>
      </c>
    </row>
    <row r="110" spans="1:18" ht="51">
      <c r="A110" s="54" t="s">
        <v>7</v>
      </c>
      <c r="B110" s="220">
        <v>831</v>
      </c>
      <c r="C110" s="200" t="s">
        <v>201</v>
      </c>
      <c r="D110" s="200" t="s">
        <v>156</v>
      </c>
      <c r="E110" s="200" t="s">
        <v>240</v>
      </c>
      <c r="F110" s="187" t="s">
        <v>145</v>
      </c>
      <c r="G110" s="47"/>
      <c r="H110" s="201"/>
      <c r="I110" s="205">
        <v>12.434</v>
      </c>
      <c r="J110" s="131">
        <v>4.49</v>
      </c>
      <c r="K110" s="157">
        <f t="shared" si="9"/>
        <v>36.110664307543836</v>
      </c>
      <c r="L110" s="131">
        <f>J110</f>
        <v>4.49</v>
      </c>
      <c r="M110" s="157">
        <f t="shared" si="10"/>
        <v>36.110664307543836</v>
      </c>
      <c r="N110" s="157">
        <f t="shared" si="11"/>
        <v>-7.943999999999999</v>
      </c>
      <c r="O110" s="131"/>
      <c r="P110" s="131">
        <f>L110</f>
        <v>4.49</v>
      </c>
      <c r="Q110" s="131">
        <f>L110</f>
        <v>4.49</v>
      </c>
      <c r="R110" s="137">
        <f t="shared" si="12"/>
        <v>100</v>
      </c>
    </row>
    <row r="111" spans="1:18" ht="51">
      <c r="A111" s="192" t="s">
        <v>259</v>
      </c>
      <c r="B111" s="220">
        <v>831</v>
      </c>
      <c r="C111" s="200" t="s">
        <v>201</v>
      </c>
      <c r="D111" s="200" t="s">
        <v>156</v>
      </c>
      <c r="E111" s="47" t="s">
        <v>260</v>
      </c>
      <c r="F111" s="187"/>
      <c r="G111" s="47"/>
      <c r="H111" s="201"/>
      <c r="I111" s="202">
        <f>I112</f>
        <v>0</v>
      </c>
      <c r="J111" s="131"/>
      <c r="K111" s="157" t="e">
        <f t="shared" si="9"/>
        <v>#DIV/0!</v>
      </c>
      <c r="L111" s="131"/>
      <c r="M111" s="157" t="e">
        <f t="shared" si="10"/>
        <v>#DIV/0!</v>
      </c>
      <c r="N111" s="157">
        <f t="shared" si="11"/>
        <v>0</v>
      </c>
      <c r="O111" s="131"/>
      <c r="P111" s="131"/>
      <c r="Q111" s="131"/>
      <c r="R111" s="137" t="e">
        <f t="shared" si="12"/>
        <v>#DIV/0!</v>
      </c>
    </row>
    <row r="112" spans="1:18" ht="13.5">
      <c r="A112" s="172" t="s">
        <v>234</v>
      </c>
      <c r="B112" s="220">
        <v>831</v>
      </c>
      <c r="C112" s="200" t="s">
        <v>201</v>
      </c>
      <c r="D112" s="200" t="s">
        <v>156</v>
      </c>
      <c r="E112" s="47" t="s">
        <v>260</v>
      </c>
      <c r="F112" s="187"/>
      <c r="G112" s="47"/>
      <c r="H112" s="201"/>
      <c r="I112" s="202">
        <f>I114</f>
        <v>0</v>
      </c>
      <c r="J112" s="138"/>
      <c r="K112" s="157" t="e">
        <f t="shared" si="9"/>
        <v>#DIV/0!</v>
      </c>
      <c r="L112" s="138"/>
      <c r="M112" s="157" t="e">
        <f t="shared" si="10"/>
        <v>#DIV/0!</v>
      </c>
      <c r="N112" s="157">
        <f t="shared" si="11"/>
        <v>0</v>
      </c>
      <c r="O112" s="138"/>
      <c r="P112" s="138"/>
      <c r="Q112" s="138"/>
      <c r="R112" s="137" t="e">
        <f t="shared" si="12"/>
        <v>#DIV/0!</v>
      </c>
    </row>
    <row r="113" spans="1:18" ht="38.25">
      <c r="A113" s="174" t="s">
        <v>217</v>
      </c>
      <c r="B113" s="220">
        <v>831</v>
      </c>
      <c r="C113" s="200" t="s">
        <v>201</v>
      </c>
      <c r="D113" s="200" t="s">
        <v>156</v>
      </c>
      <c r="E113" s="47" t="s">
        <v>260</v>
      </c>
      <c r="F113" s="187" t="s">
        <v>218</v>
      </c>
      <c r="G113" s="47"/>
      <c r="H113" s="201"/>
      <c r="I113" s="202">
        <f>I114</f>
        <v>0</v>
      </c>
      <c r="J113" s="138"/>
      <c r="K113" s="157" t="e">
        <f t="shared" si="9"/>
        <v>#DIV/0!</v>
      </c>
      <c r="L113" s="138"/>
      <c r="M113" s="157" t="e">
        <f t="shared" si="10"/>
        <v>#DIV/0!</v>
      </c>
      <c r="N113" s="157">
        <f t="shared" si="11"/>
        <v>0</v>
      </c>
      <c r="O113" s="138"/>
      <c r="P113" s="138"/>
      <c r="Q113" s="138"/>
      <c r="R113" s="137" t="e">
        <f t="shared" si="12"/>
        <v>#DIV/0!</v>
      </c>
    </row>
    <row r="114" spans="1:18" ht="51">
      <c r="A114" s="54" t="s">
        <v>9</v>
      </c>
      <c r="B114" s="220">
        <v>831</v>
      </c>
      <c r="C114" s="200" t="s">
        <v>201</v>
      </c>
      <c r="D114" s="200" t="s">
        <v>156</v>
      </c>
      <c r="E114" s="47" t="s">
        <v>260</v>
      </c>
      <c r="F114" s="47" t="s">
        <v>144</v>
      </c>
      <c r="G114" s="47"/>
      <c r="H114" s="201"/>
      <c r="I114" s="202">
        <f>I116</f>
        <v>0</v>
      </c>
      <c r="J114" s="131"/>
      <c r="K114" s="157" t="e">
        <f t="shared" si="9"/>
        <v>#DIV/0!</v>
      </c>
      <c r="L114" s="131"/>
      <c r="M114" s="157" t="e">
        <f t="shared" si="10"/>
        <v>#DIV/0!</v>
      </c>
      <c r="N114" s="157">
        <f t="shared" si="11"/>
        <v>0</v>
      </c>
      <c r="O114" s="131"/>
      <c r="P114" s="131"/>
      <c r="Q114" s="131"/>
      <c r="R114" s="137" t="e">
        <f t="shared" si="12"/>
        <v>#DIV/0!</v>
      </c>
    </row>
    <row r="115" spans="1:18" ht="13.5">
      <c r="A115" s="54" t="s">
        <v>261</v>
      </c>
      <c r="B115" s="220">
        <v>831</v>
      </c>
      <c r="C115" s="200" t="s">
        <v>201</v>
      </c>
      <c r="D115" s="200" t="s">
        <v>156</v>
      </c>
      <c r="E115" s="47" t="s">
        <v>260</v>
      </c>
      <c r="F115" s="47" t="s">
        <v>144</v>
      </c>
      <c r="G115" s="47"/>
      <c r="H115" s="201" t="s">
        <v>262</v>
      </c>
      <c r="I115" s="202"/>
      <c r="J115" s="131"/>
      <c r="K115" s="157" t="e">
        <f t="shared" si="9"/>
        <v>#DIV/0!</v>
      </c>
      <c r="L115" s="131"/>
      <c r="M115" s="157" t="e">
        <f t="shared" si="10"/>
        <v>#DIV/0!</v>
      </c>
      <c r="N115" s="157">
        <f t="shared" si="11"/>
        <v>0</v>
      </c>
      <c r="O115" s="131"/>
      <c r="P115" s="131"/>
      <c r="Q115" s="131"/>
      <c r="R115" s="137" t="e">
        <f t="shared" si="12"/>
        <v>#DIV/0!</v>
      </c>
    </row>
    <row r="116" spans="1:18" ht="51">
      <c r="A116" s="51" t="s">
        <v>5</v>
      </c>
      <c r="B116" s="220">
        <v>831</v>
      </c>
      <c r="C116" s="200" t="s">
        <v>201</v>
      </c>
      <c r="D116" s="200" t="s">
        <v>156</v>
      </c>
      <c r="E116" s="47" t="s">
        <v>260</v>
      </c>
      <c r="F116" s="187" t="s">
        <v>145</v>
      </c>
      <c r="G116" s="47"/>
      <c r="H116" s="201"/>
      <c r="I116" s="206"/>
      <c r="J116" s="131"/>
      <c r="K116" s="157" t="e">
        <f t="shared" si="9"/>
        <v>#DIV/0!</v>
      </c>
      <c r="L116" s="131"/>
      <c r="M116" s="157" t="e">
        <f t="shared" si="10"/>
        <v>#DIV/0!</v>
      </c>
      <c r="N116" s="157">
        <f t="shared" si="11"/>
        <v>0</v>
      </c>
      <c r="O116" s="131"/>
      <c r="P116" s="131"/>
      <c r="Q116" s="131"/>
      <c r="R116" s="137" t="e">
        <f t="shared" si="12"/>
        <v>#DIV/0!</v>
      </c>
    </row>
    <row r="117" spans="1:18" ht="12.75">
      <c r="A117" s="31" t="s">
        <v>157</v>
      </c>
      <c r="B117" s="220">
        <v>831</v>
      </c>
      <c r="C117" s="184" t="s">
        <v>205</v>
      </c>
      <c r="D117" s="185"/>
      <c r="E117" s="185"/>
      <c r="F117" s="185"/>
      <c r="G117" s="201"/>
      <c r="H117" s="201"/>
      <c r="I117" s="58">
        <f>I120</f>
        <v>1167.38</v>
      </c>
      <c r="J117" s="137">
        <f>J118+J119</f>
        <v>1003.41</v>
      </c>
      <c r="K117" s="157">
        <f t="shared" si="9"/>
        <v>85.95401668693997</v>
      </c>
      <c r="L117" s="137">
        <f>L118+L119</f>
        <v>1003.41</v>
      </c>
      <c r="M117" s="157">
        <f t="shared" si="10"/>
        <v>85.95401668693997</v>
      </c>
      <c r="N117" s="157">
        <f t="shared" si="11"/>
        <v>-163.97000000000014</v>
      </c>
      <c r="O117" s="131"/>
      <c r="P117" s="137">
        <f>P118+P119</f>
        <v>1003.41</v>
      </c>
      <c r="Q117" s="137">
        <f>Q118+Q119</f>
        <v>1003.41</v>
      </c>
      <c r="R117" s="137">
        <f t="shared" si="12"/>
        <v>100</v>
      </c>
    </row>
    <row r="118" spans="1:18" ht="12.75">
      <c r="A118" s="31" t="s">
        <v>210</v>
      </c>
      <c r="B118" s="220">
        <v>831</v>
      </c>
      <c r="C118" s="166" t="s">
        <v>77</v>
      </c>
      <c r="D118" s="185"/>
      <c r="E118" s="185"/>
      <c r="F118" s="185"/>
      <c r="G118" s="201"/>
      <c r="H118" s="201"/>
      <c r="I118" s="58">
        <f>I128</f>
        <v>600</v>
      </c>
      <c r="J118" s="137">
        <f>J128</f>
        <v>507.9</v>
      </c>
      <c r="K118" s="157">
        <f t="shared" si="9"/>
        <v>84.64999999999999</v>
      </c>
      <c r="L118" s="137">
        <f>L128</f>
        <v>507.9</v>
      </c>
      <c r="M118" s="157">
        <f t="shared" si="10"/>
        <v>84.64999999999999</v>
      </c>
      <c r="N118" s="157">
        <f t="shared" si="11"/>
        <v>-92.10000000000002</v>
      </c>
      <c r="O118" s="131"/>
      <c r="P118" s="137">
        <f>P128</f>
        <v>507.9</v>
      </c>
      <c r="Q118" s="137">
        <f>Q128</f>
        <v>507.9</v>
      </c>
      <c r="R118" s="137">
        <f t="shared" si="12"/>
        <v>100</v>
      </c>
    </row>
    <row r="119" spans="1:18" ht="12.75">
      <c r="A119" s="31" t="s">
        <v>235</v>
      </c>
      <c r="B119" s="220">
        <v>831</v>
      </c>
      <c r="C119" s="166" t="s">
        <v>213</v>
      </c>
      <c r="D119" s="185"/>
      <c r="E119" s="185"/>
      <c r="F119" s="185"/>
      <c r="G119" s="201"/>
      <c r="H119" s="201"/>
      <c r="I119" s="58" t="str">
        <f>I127</f>
        <v>567,38</v>
      </c>
      <c r="J119" s="137">
        <f>J127</f>
        <v>495.51</v>
      </c>
      <c r="K119" s="157">
        <f t="shared" si="9"/>
        <v>87.33300433571857</v>
      </c>
      <c r="L119" s="137">
        <f>L127</f>
        <v>495.51</v>
      </c>
      <c r="M119" s="157">
        <f t="shared" si="10"/>
        <v>87.33300433571857</v>
      </c>
      <c r="N119" s="157">
        <f t="shared" si="11"/>
        <v>-71.87</v>
      </c>
      <c r="O119" s="131"/>
      <c r="P119" s="137">
        <f>P127</f>
        <v>495.51</v>
      </c>
      <c r="Q119" s="137">
        <f>Q127</f>
        <v>495.51</v>
      </c>
      <c r="R119" s="137">
        <f t="shared" si="12"/>
        <v>100</v>
      </c>
    </row>
    <row r="120" spans="1:18" ht="12.75">
      <c r="A120" s="51" t="s">
        <v>43</v>
      </c>
      <c r="B120" s="220">
        <v>831</v>
      </c>
      <c r="C120" s="47" t="s">
        <v>205</v>
      </c>
      <c r="D120" s="47" t="s">
        <v>158</v>
      </c>
      <c r="E120" s="186"/>
      <c r="F120" s="186"/>
      <c r="G120" s="201"/>
      <c r="H120" s="201"/>
      <c r="I120" s="202">
        <f>I121</f>
        <v>1167.38</v>
      </c>
      <c r="J120" s="131">
        <f>J121</f>
        <v>1003.41</v>
      </c>
      <c r="K120" s="157">
        <f t="shared" si="9"/>
        <v>85.95401668693997</v>
      </c>
      <c r="L120" s="131">
        <f aca="true" t="shared" si="17" ref="L120:L125">L121</f>
        <v>1003.41</v>
      </c>
      <c r="M120" s="157">
        <f t="shared" si="10"/>
        <v>85.95401668693997</v>
      </c>
      <c r="N120" s="157">
        <f t="shared" si="11"/>
        <v>-163.97000000000014</v>
      </c>
      <c r="O120" s="131"/>
      <c r="P120" s="131">
        <f aca="true" t="shared" si="18" ref="P120:Q125">P121</f>
        <v>1003.41</v>
      </c>
      <c r="Q120" s="131">
        <f t="shared" si="18"/>
        <v>1003.41</v>
      </c>
      <c r="R120" s="137">
        <f t="shared" si="12"/>
        <v>100</v>
      </c>
    </row>
    <row r="121" spans="1:18" ht="38.25">
      <c r="A121" s="207" t="s">
        <v>266</v>
      </c>
      <c r="B121" s="220">
        <v>831</v>
      </c>
      <c r="C121" s="47" t="s">
        <v>205</v>
      </c>
      <c r="D121" s="198" t="s">
        <v>158</v>
      </c>
      <c r="E121" s="198" t="s">
        <v>243</v>
      </c>
      <c r="F121" s="208"/>
      <c r="G121" s="201"/>
      <c r="H121" s="201"/>
      <c r="I121" s="205">
        <f>I123</f>
        <v>1167.38</v>
      </c>
      <c r="J121" s="131">
        <f>J122</f>
        <v>1003.41</v>
      </c>
      <c r="K121" s="157">
        <f t="shared" si="9"/>
        <v>85.95401668693997</v>
      </c>
      <c r="L121" s="131">
        <f t="shared" si="17"/>
        <v>1003.41</v>
      </c>
      <c r="M121" s="157">
        <f t="shared" si="10"/>
        <v>85.95401668693997</v>
      </c>
      <c r="N121" s="157">
        <f t="shared" si="11"/>
        <v>-163.97000000000014</v>
      </c>
      <c r="O121" s="131"/>
      <c r="P121" s="131">
        <f t="shared" si="18"/>
        <v>1003.41</v>
      </c>
      <c r="Q121" s="131">
        <f t="shared" si="18"/>
        <v>1003.41</v>
      </c>
      <c r="R121" s="137">
        <f t="shared" si="12"/>
        <v>100</v>
      </c>
    </row>
    <row r="122" spans="1:18" ht="51">
      <c r="A122" s="51" t="s">
        <v>244</v>
      </c>
      <c r="B122" s="220">
        <v>831</v>
      </c>
      <c r="C122" s="47" t="s">
        <v>205</v>
      </c>
      <c r="D122" s="198" t="s">
        <v>158</v>
      </c>
      <c r="E122" s="198" t="s">
        <v>245</v>
      </c>
      <c r="F122" s="208"/>
      <c r="G122" s="201"/>
      <c r="H122" s="201"/>
      <c r="I122" s="205">
        <f>I123</f>
        <v>1167.38</v>
      </c>
      <c r="J122" s="131">
        <f>J123</f>
        <v>1003.41</v>
      </c>
      <c r="K122" s="157">
        <f t="shared" si="9"/>
        <v>85.95401668693997</v>
      </c>
      <c r="L122" s="131">
        <f t="shared" si="17"/>
        <v>1003.41</v>
      </c>
      <c r="M122" s="157">
        <f t="shared" si="10"/>
        <v>85.95401668693997</v>
      </c>
      <c r="N122" s="157">
        <f t="shared" si="11"/>
        <v>-163.97000000000014</v>
      </c>
      <c r="O122" s="131"/>
      <c r="P122" s="131">
        <f t="shared" si="18"/>
        <v>1003.41</v>
      </c>
      <c r="Q122" s="131">
        <f t="shared" si="18"/>
        <v>1003.41</v>
      </c>
      <c r="R122" s="137">
        <f t="shared" si="12"/>
        <v>100</v>
      </c>
    </row>
    <row r="123" spans="1:18" ht="12.75">
      <c r="A123" s="51" t="s">
        <v>234</v>
      </c>
      <c r="B123" s="220">
        <v>831</v>
      </c>
      <c r="C123" s="47" t="s">
        <v>205</v>
      </c>
      <c r="D123" s="47" t="s">
        <v>158</v>
      </c>
      <c r="E123" s="47" t="s">
        <v>251</v>
      </c>
      <c r="F123" s="186"/>
      <c r="G123" s="201"/>
      <c r="H123" s="201"/>
      <c r="I123" s="202">
        <f>I126</f>
        <v>1167.38</v>
      </c>
      <c r="J123" s="131">
        <f>J124</f>
        <v>1003.41</v>
      </c>
      <c r="K123" s="157">
        <f t="shared" si="9"/>
        <v>85.95401668693997</v>
      </c>
      <c r="L123" s="131">
        <f t="shared" si="17"/>
        <v>1003.41</v>
      </c>
      <c r="M123" s="157">
        <f t="shared" si="10"/>
        <v>85.95401668693997</v>
      </c>
      <c r="N123" s="157">
        <f t="shared" si="11"/>
        <v>-163.97000000000014</v>
      </c>
      <c r="O123" s="131"/>
      <c r="P123" s="131">
        <f t="shared" si="18"/>
        <v>1003.41</v>
      </c>
      <c r="Q123" s="131">
        <f t="shared" si="18"/>
        <v>1003.41</v>
      </c>
      <c r="R123" s="137">
        <f t="shared" si="12"/>
        <v>100</v>
      </c>
    </row>
    <row r="124" spans="1:18" ht="51">
      <c r="A124" s="209" t="s">
        <v>246</v>
      </c>
      <c r="B124" s="220">
        <v>831</v>
      </c>
      <c r="C124" s="47" t="s">
        <v>205</v>
      </c>
      <c r="D124" s="47" t="s">
        <v>158</v>
      </c>
      <c r="E124" s="47" t="s">
        <v>251</v>
      </c>
      <c r="F124" s="186" t="s">
        <v>247</v>
      </c>
      <c r="G124" s="201"/>
      <c r="H124" s="201"/>
      <c r="I124" s="202">
        <f>I125</f>
        <v>1167.38</v>
      </c>
      <c r="J124" s="131">
        <f>J125</f>
        <v>1003.41</v>
      </c>
      <c r="K124" s="157">
        <f t="shared" si="9"/>
        <v>85.95401668693997</v>
      </c>
      <c r="L124" s="131">
        <f t="shared" si="17"/>
        <v>1003.41</v>
      </c>
      <c r="M124" s="157">
        <f t="shared" si="10"/>
        <v>85.95401668693997</v>
      </c>
      <c r="N124" s="157">
        <f t="shared" si="11"/>
        <v>-163.97000000000014</v>
      </c>
      <c r="O124" s="131"/>
      <c r="P124" s="131">
        <f t="shared" si="18"/>
        <v>1003.41</v>
      </c>
      <c r="Q124" s="131">
        <f t="shared" si="18"/>
        <v>1003.41</v>
      </c>
      <c r="R124" s="137">
        <f t="shared" si="12"/>
        <v>100</v>
      </c>
    </row>
    <row r="125" spans="1:18" ht="25.5">
      <c r="A125" s="210" t="s">
        <v>248</v>
      </c>
      <c r="B125" s="220">
        <v>831</v>
      </c>
      <c r="C125" s="47" t="s">
        <v>205</v>
      </c>
      <c r="D125" s="47" t="s">
        <v>158</v>
      </c>
      <c r="E125" s="47" t="s">
        <v>251</v>
      </c>
      <c r="F125" s="186" t="s">
        <v>249</v>
      </c>
      <c r="G125" s="201"/>
      <c r="H125" s="201"/>
      <c r="I125" s="202">
        <f>I126</f>
        <v>1167.38</v>
      </c>
      <c r="J125" s="131">
        <f>J126</f>
        <v>1003.41</v>
      </c>
      <c r="K125" s="157">
        <f t="shared" si="9"/>
        <v>85.95401668693997</v>
      </c>
      <c r="L125" s="131">
        <f t="shared" si="17"/>
        <v>1003.41</v>
      </c>
      <c r="M125" s="157">
        <f t="shared" si="10"/>
        <v>85.95401668693997</v>
      </c>
      <c r="N125" s="157">
        <f t="shared" si="11"/>
        <v>-163.97000000000014</v>
      </c>
      <c r="O125" s="131"/>
      <c r="P125" s="131">
        <f t="shared" si="18"/>
        <v>1003.41</v>
      </c>
      <c r="Q125" s="131">
        <f t="shared" si="18"/>
        <v>1003.41</v>
      </c>
      <c r="R125" s="137">
        <f t="shared" si="12"/>
        <v>100</v>
      </c>
    </row>
    <row r="126" spans="1:18" ht="89.25">
      <c r="A126" s="51" t="s">
        <v>1</v>
      </c>
      <c r="B126" s="220">
        <v>831</v>
      </c>
      <c r="C126" s="47" t="s">
        <v>205</v>
      </c>
      <c r="D126" s="47" t="s">
        <v>158</v>
      </c>
      <c r="E126" s="47" t="s">
        <v>251</v>
      </c>
      <c r="F126" s="47" t="s">
        <v>159</v>
      </c>
      <c r="G126" s="201"/>
      <c r="H126" s="201"/>
      <c r="I126" s="202">
        <f>I127+I128</f>
        <v>1167.38</v>
      </c>
      <c r="J126" s="131">
        <f>J127+J128</f>
        <v>1003.41</v>
      </c>
      <c r="K126" s="157">
        <f t="shared" si="9"/>
        <v>85.95401668693997</v>
      </c>
      <c r="L126" s="131">
        <f>L127+L128</f>
        <v>1003.41</v>
      </c>
      <c r="M126" s="157">
        <f t="shared" si="10"/>
        <v>85.95401668693997</v>
      </c>
      <c r="N126" s="157">
        <f t="shared" si="11"/>
        <v>-163.97000000000014</v>
      </c>
      <c r="O126" s="131"/>
      <c r="P126" s="131">
        <f>P127+P128</f>
        <v>1003.41</v>
      </c>
      <c r="Q126" s="131">
        <f>Q127+Q128</f>
        <v>1003.41</v>
      </c>
      <c r="R126" s="137">
        <f t="shared" si="12"/>
        <v>100</v>
      </c>
    </row>
    <row r="127" spans="1:18" ht="12.75">
      <c r="A127" s="211" t="s">
        <v>250</v>
      </c>
      <c r="B127" s="220">
        <v>831</v>
      </c>
      <c r="C127" s="47" t="s">
        <v>205</v>
      </c>
      <c r="D127" s="47" t="s">
        <v>158</v>
      </c>
      <c r="E127" s="47" t="s">
        <v>251</v>
      </c>
      <c r="F127" s="47" t="s">
        <v>159</v>
      </c>
      <c r="G127" s="201"/>
      <c r="H127" s="201" t="s">
        <v>213</v>
      </c>
      <c r="I127" s="204" t="s">
        <v>316</v>
      </c>
      <c r="J127" s="131">
        <v>495.51</v>
      </c>
      <c r="K127" s="157">
        <f t="shared" si="9"/>
        <v>87.33300433571857</v>
      </c>
      <c r="L127" s="131">
        <f>J127</f>
        <v>495.51</v>
      </c>
      <c r="M127" s="157">
        <f t="shared" si="10"/>
        <v>87.33300433571857</v>
      </c>
      <c r="N127" s="157">
        <f t="shared" si="11"/>
        <v>-71.87</v>
      </c>
      <c r="O127" s="131"/>
      <c r="P127" s="131">
        <f>L127</f>
        <v>495.51</v>
      </c>
      <c r="Q127" s="131">
        <f>L127</f>
        <v>495.51</v>
      </c>
      <c r="R127" s="137">
        <f t="shared" si="12"/>
        <v>100</v>
      </c>
    </row>
    <row r="128" spans="1:18" ht="12.75">
      <c r="A128" s="211" t="s">
        <v>210</v>
      </c>
      <c r="B128" s="220">
        <v>831</v>
      </c>
      <c r="C128" s="47" t="s">
        <v>205</v>
      </c>
      <c r="D128" s="47" t="s">
        <v>158</v>
      </c>
      <c r="E128" s="47" t="s">
        <v>251</v>
      </c>
      <c r="F128" s="47" t="s">
        <v>159</v>
      </c>
      <c r="G128" s="201"/>
      <c r="H128" s="201" t="s">
        <v>77</v>
      </c>
      <c r="I128" s="202">
        <f>550+50</f>
        <v>600</v>
      </c>
      <c r="J128" s="131">
        <v>507.9</v>
      </c>
      <c r="K128" s="157">
        <f t="shared" si="9"/>
        <v>84.64999999999999</v>
      </c>
      <c r="L128" s="131">
        <f>J128</f>
        <v>507.9</v>
      </c>
      <c r="M128" s="157">
        <f t="shared" si="10"/>
        <v>84.64999999999999</v>
      </c>
      <c r="N128" s="157">
        <f t="shared" si="11"/>
        <v>-92.10000000000002</v>
      </c>
      <c r="O128" s="131"/>
      <c r="P128" s="131">
        <f>L128</f>
        <v>507.9</v>
      </c>
      <c r="Q128" s="131">
        <f>L128</f>
        <v>507.9</v>
      </c>
      <c r="R128" s="137">
        <f t="shared" si="12"/>
        <v>100</v>
      </c>
    </row>
    <row r="129" spans="1:18" ht="12.75">
      <c r="A129" s="212" t="s">
        <v>44</v>
      </c>
      <c r="B129" s="220">
        <v>831</v>
      </c>
      <c r="C129" s="184" t="s">
        <v>103</v>
      </c>
      <c r="D129" s="185"/>
      <c r="E129" s="185"/>
      <c r="F129" s="185"/>
      <c r="G129" s="201"/>
      <c r="H129" s="201"/>
      <c r="I129" s="58">
        <f>I130</f>
        <v>34.1</v>
      </c>
      <c r="J129" s="137">
        <f>J130</f>
        <v>28.3</v>
      </c>
      <c r="K129" s="157">
        <f t="shared" si="9"/>
        <v>82.99120234604106</v>
      </c>
      <c r="L129" s="137">
        <f aca="true" t="shared" si="19" ref="L129:L134">L130</f>
        <v>28.3</v>
      </c>
      <c r="M129" s="157">
        <f t="shared" si="10"/>
        <v>82.99120234604106</v>
      </c>
      <c r="N129" s="157">
        <f t="shared" si="11"/>
        <v>-5.800000000000001</v>
      </c>
      <c r="O129" s="131"/>
      <c r="P129" s="137">
        <f aca="true" t="shared" si="20" ref="P129:Q134">P130</f>
        <v>28.3</v>
      </c>
      <c r="Q129" s="137">
        <f t="shared" si="20"/>
        <v>28.3</v>
      </c>
      <c r="R129" s="137">
        <f t="shared" si="12"/>
        <v>100</v>
      </c>
    </row>
    <row r="130" spans="1:18" ht="12.75">
      <c r="A130" s="31" t="s">
        <v>235</v>
      </c>
      <c r="B130" s="220">
        <v>831</v>
      </c>
      <c r="C130" s="184" t="s">
        <v>213</v>
      </c>
      <c r="D130" s="185"/>
      <c r="E130" s="185"/>
      <c r="F130" s="185"/>
      <c r="G130" s="201"/>
      <c r="H130" s="201"/>
      <c r="I130" s="58">
        <f>I131</f>
        <v>34.1</v>
      </c>
      <c r="J130" s="137">
        <f>J131</f>
        <v>28.3</v>
      </c>
      <c r="K130" s="157">
        <f t="shared" si="9"/>
        <v>82.99120234604106</v>
      </c>
      <c r="L130" s="137">
        <f t="shared" si="19"/>
        <v>28.3</v>
      </c>
      <c r="M130" s="157">
        <f t="shared" si="10"/>
        <v>82.99120234604106</v>
      </c>
      <c r="N130" s="157">
        <f t="shared" si="11"/>
        <v>-5.800000000000001</v>
      </c>
      <c r="O130" s="131"/>
      <c r="P130" s="137">
        <f t="shared" si="20"/>
        <v>28.3</v>
      </c>
      <c r="Q130" s="137">
        <f t="shared" si="20"/>
        <v>28.3</v>
      </c>
      <c r="R130" s="137">
        <f t="shared" si="12"/>
        <v>100</v>
      </c>
    </row>
    <row r="131" spans="1:18" ht="12.75">
      <c r="A131" s="51" t="s">
        <v>45</v>
      </c>
      <c r="B131" s="220">
        <v>831</v>
      </c>
      <c r="C131" s="47" t="s">
        <v>103</v>
      </c>
      <c r="D131" s="47" t="s">
        <v>161</v>
      </c>
      <c r="E131" s="186"/>
      <c r="F131" s="186"/>
      <c r="G131" s="201"/>
      <c r="H131" s="201"/>
      <c r="I131" s="202">
        <f>I133</f>
        <v>34.1</v>
      </c>
      <c r="J131" s="131">
        <f>J132</f>
        <v>28.3</v>
      </c>
      <c r="K131" s="157">
        <f t="shared" si="9"/>
        <v>82.99120234604106</v>
      </c>
      <c r="L131" s="131">
        <f t="shared" si="19"/>
        <v>28.3</v>
      </c>
      <c r="M131" s="157">
        <f t="shared" si="10"/>
        <v>82.99120234604106</v>
      </c>
      <c r="N131" s="157">
        <f t="shared" si="11"/>
        <v>-5.800000000000001</v>
      </c>
      <c r="O131" s="131"/>
      <c r="P131" s="131">
        <f t="shared" si="20"/>
        <v>28.3</v>
      </c>
      <c r="Q131" s="131">
        <f t="shared" si="20"/>
        <v>28.3</v>
      </c>
      <c r="R131" s="137">
        <f t="shared" si="12"/>
        <v>100</v>
      </c>
    </row>
    <row r="132" spans="1:18" ht="25.5">
      <c r="A132" s="51" t="s">
        <v>212</v>
      </c>
      <c r="B132" s="220">
        <v>831</v>
      </c>
      <c r="C132" s="47" t="s">
        <v>103</v>
      </c>
      <c r="D132" s="47" t="s">
        <v>161</v>
      </c>
      <c r="E132" s="186" t="s">
        <v>211</v>
      </c>
      <c r="F132" s="186"/>
      <c r="G132" s="201"/>
      <c r="H132" s="201"/>
      <c r="I132" s="202">
        <f>I133</f>
        <v>34.1</v>
      </c>
      <c r="J132" s="131">
        <f>J133</f>
        <v>28.3</v>
      </c>
      <c r="K132" s="157">
        <f t="shared" si="9"/>
        <v>82.99120234604106</v>
      </c>
      <c r="L132" s="131">
        <f t="shared" si="19"/>
        <v>28.3</v>
      </c>
      <c r="M132" s="157">
        <f t="shared" si="10"/>
        <v>82.99120234604106</v>
      </c>
      <c r="N132" s="157">
        <f t="shared" si="11"/>
        <v>-5.800000000000001</v>
      </c>
      <c r="O132" s="131"/>
      <c r="P132" s="131">
        <f t="shared" si="20"/>
        <v>28.3</v>
      </c>
      <c r="Q132" s="131">
        <f t="shared" si="20"/>
        <v>28.3</v>
      </c>
      <c r="R132" s="137">
        <f t="shared" si="12"/>
        <v>100</v>
      </c>
    </row>
    <row r="133" spans="1:18" ht="38.25">
      <c r="A133" s="51" t="s">
        <v>265</v>
      </c>
      <c r="B133" s="220">
        <v>831</v>
      </c>
      <c r="C133" s="47" t="s">
        <v>103</v>
      </c>
      <c r="D133" s="47" t="s">
        <v>161</v>
      </c>
      <c r="E133" s="47" t="s">
        <v>252</v>
      </c>
      <c r="F133" s="186"/>
      <c r="G133" s="201"/>
      <c r="H133" s="201"/>
      <c r="I133" s="202">
        <f>I134</f>
        <v>34.1</v>
      </c>
      <c r="J133" s="131">
        <f>J134</f>
        <v>28.3</v>
      </c>
      <c r="K133" s="157">
        <f t="shared" si="9"/>
        <v>82.99120234604106</v>
      </c>
      <c r="L133" s="131">
        <f t="shared" si="19"/>
        <v>28.3</v>
      </c>
      <c r="M133" s="157">
        <f t="shared" si="10"/>
        <v>82.99120234604106</v>
      </c>
      <c r="N133" s="157">
        <f t="shared" si="11"/>
        <v>-5.800000000000001</v>
      </c>
      <c r="O133" s="131"/>
      <c r="P133" s="131">
        <f t="shared" si="20"/>
        <v>28.3</v>
      </c>
      <c r="Q133" s="131">
        <f t="shared" si="20"/>
        <v>28.3</v>
      </c>
      <c r="R133" s="137">
        <f t="shared" si="12"/>
        <v>100</v>
      </c>
    </row>
    <row r="134" spans="1:18" ht="38.25">
      <c r="A134" s="51" t="s">
        <v>162</v>
      </c>
      <c r="B134" s="220">
        <v>831</v>
      </c>
      <c r="C134" s="47" t="s">
        <v>103</v>
      </c>
      <c r="D134" s="47" t="s">
        <v>161</v>
      </c>
      <c r="E134" s="47" t="s">
        <v>252</v>
      </c>
      <c r="F134" s="187" t="s">
        <v>163</v>
      </c>
      <c r="G134" s="201"/>
      <c r="H134" s="201"/>
      <c r="I134" s="202">
        <f>I135</f>
        <v>34.1</v>
      </c>
      <c r="J134" s="131">
        <f>J135</f>
        <v>28.3</v>
      </c>
      <c r="K134" s="157">
        <f t="shared" si="9"/>
        <v>82.99120234604106</v>
      </c>
      <c r="L134" s="131">
        <f t="shared" si="19"/>
        <v>28.3</v>
      </c>
      <c r="M134" s="157">
        <f t="shared" si="10"/>
        <v>82.99120234604106</v>
      </c>
      <c r="N134" s="157">
        <f t="shared" si="11"/>
        <v>-5.800000000000001</v>
      </c>
      <c r="O134" s="131"/>
      <c r="P134" s="131">
        <f t="shared" si="20"/>
        <v>28.3</v>
      </c>
      <c r="Q134" s="131">
        <f t="shared" si="20"/>
        <v>28.3</v>
      </c>
      <c r="R134" s="137">
        <f t="shared" si="12"/>
        <v>100</v>
      </c>
    </row>
    <row r="135" spans="1:18" ht="12.75">
      <c r="A135" s="211" t="s">
        <v>250</v>
      </c>
      <c r="B135" s="220">
        <v>831</v>
      </c>
      <c r="C135" s="47" t="s">
        <v>103</v>
      </c>
      <c r="D135" s="47" t="s">
        <v>161</v>
      </c>
      <c r="E135" s="47" t="s">
        <v>252</v>
      </c>
      <c r="F135" s="47" t="s">
        <v>163</v>
      </c>
      <c r="G135" s="201"/>
      <c r="H135" s="201" t="s">
        <v>213</v>
      </c>
      <c r="I135" s="202">
        <v>34.1</v>
      </c>
      <c r="J135" s="131">
        <v>28.3</v>
      </c>
      <c r="K135" s="157">
        <f t="shared" si="9"/>
        <v>82.99120234604106</v>
      </c>
      <c r="L135" s="131">
        <f>J135</f>
        <v>28.3</v>
      </c>
      <c r="M135" s="157">
        <f t="shared" si="10"/>
        <v>82.99120234604106</v>
      </c>
      <c r="N135" s="157">
        <f t="shared" si="11"/>
        <v>-5.800000000000001</v>
      </c>
      <c r="O135" s="131"/>
      <c r="P135" s="131">
        <f>L135</f>
        <v>28.3</v>
      </c>
      <c r="Q135" s="131">
        <f>L135</f>
        <v>28.3</v>
      </c>
      <c r="R135" s="137">
        <f t="shared" si="12"/>
        <v>100</v>
      </c>
    </row>
    <row r="136" spans="1:18" ht="25.5">
      <c r="A136" s="51" t="s">
        <v>166</v>
      </c>
      <c r="B136" s="220">
        <v>831</v>
      </c>
      <c r="C136" s="47" t="s">
        <v>50</v>
      </c>
      <c r="D136" s="47" t="s">
        <v>164</v>
      </c>
      <c r="E136" s="186" t="s">
        <v>165</v>
      </c>
      <c r="F136" s="186" t="s">
        <v>167</v>
      </c>
      <c r="G136" s="201"/>
      <c r="H136" s="201"/>
      <c r="I136" s="202">
        <v>0</v>
      </c>
      <c r="J136" s="131"/>
      <c r="K136" s="157" t="e">
        <f t="shared" si="9"/>
        <v>#DIV/0!</v>
      </c>
      <c r="L136" s="131"/>
      <c r="M136" s="157" t="e">
        <f t="shared" si="10"/>
        <v>#DIV/0!</v>
      </c>
      <c r="N136" s="157">
        <f t="shared" si="11"/>
        <v>0</v>
      </c>
      <c r="O136" s="131"/>
      <c r="P136" s="131"/>
      <c r="Q136" s="131"/>
      <c r="R136" s="137" t="e">
        <f t="shared" si="12"/>
        <v>#DIV/0!</v>
      </c>
    </row>
    <row r="137" spans="1:18" ht="12.75">
      <c r="A137" s="211" t="s">
        <v>150</v>
      </c>
      <c r="B137" s="220">
        <v>831</v>
      </c>
      <c r="C137" s="47" t="s">
        <v>50</v>
      </c>
      <c r="D137" s="47" t="s">
        <v>164</v>
      </c>
      <c r="E137" s="186" t="s">
        <v>165</v>
      </c>
      <c r="F137" s="186" t="s">
        <v>167</v>
      </c>
      <c r="G137" s="201"/>
      <c r="H137" s="201"/>
      <c r="I137" s="202">
        <v>0</v>
      </c>
      <c r="J137" s="131"/>
      <c r="K137" s="157" t="e">
        <f t="shared" si="9"/>
        <v>#DIV/0!</v>
      </c>
      <c r="L137" s="131"/>
      <c r="M137" s="157" t="e">
        <f t="shared" si="10"/>
        <v>#DIV/0!</v>
      </c>
      <c r="N137" s="157">
        <f t="shared" si="11"/>
        <v>0</v>
      </c>
      <c r="O137" s="131"/>
      <c r="P137" s="131"/>
      <c r="Q137" s="131"/>
      <c r="R137" s="137" t="e">
        <f t="shared" si="12"/>
        <v>#DIV/0!</v>
      </c>
    </row>
    <row r="138" spans="1:18" ht="12.75">
      <c r="A138" s="31" t="s">
        <v>62</v>
      </c>
      <c r="B138" s="220">
        <v>831</v>
      </c>
      <c r="C138" s="44" t="s">
        <v>206</v>
      </c>
      <c r="D138" s="44"/>
      <c r="E138" s="47"/>
      <c r="F138" s="186"/>
      <c r="G138" s="201"/>
      <c r="H138" s="201"/>
      <c r="I138" s="58">
        <f aca="true" t="shared" si="21" ref="I138:I145">I139</f>
        <v>5</v>
      </c>
      <c r="J138" s="131"/>
      <c r="K138" s="157">
        <f t="shared" si="9"/>
        <v>0</v>
      </c>
      <c r="L138" s="131"/>
      <c r="M138" s="157">
        <f t="shared" si="10"/>
        <v>0</v>
      </c>
      <c r="N138" s="157">
        <f t="shared" si="11"/>
        <v>-5</v>
      </c>
      <c r="O138" s="131"/>
      <c r="P138" s="131"/>
      <c r="Q138" s="131"/>
      <c r="R138" s="137" t="e">
        <f t="shared" si="12"/>
        <v>#DIV/0!</v>
      </c>
    </row>
    <row r="139" spans="1:18" ht="12.75">
      <c r="A139" s="54" t="s">
        <v>253</v>
      </c>
      <c r="B139" s="220">
        <v>831</v>
      </c>
      <c r="C139" s="46" t="s">
        <v>206</v>
      </c>
      <c r="D139" s="198" t="s">
        <v>160</v>
      </c>
      <c r="E139" s="47"/>
      <c r="F139" s="186"/>
      <c r="G139" s="201"/>
      <c r="H139" s="201"/>
      <c r="I139" s="202">
        <f t="shared" si="21"/>
        <v>5</v>
      </c>
      <c r="J139" s="131"/>
      <c r="K139" s="157">
        <f aca="true" t="shared" si="22" ref="K139:K147">J139/I139*100</f>
        <v>0</v>
      </c>
      <c r="L139" s="131"/>
      <c r="M139" s="157">
        <f aca="true" t="shared" si="23" ref="M139:M147">L139/I139*100</f>
        <v>0</v>
      </c>
      <c r="N139" s="157">
        <f aca="true" t="shared" si="24" ref="N139:N147">L139-I139</f>
        <v>-5</v>
      </c>
      <c r="O139" s="131"/>
      <c r="P139" s="131"/>
      <c r="Q139" s="131"/>
      <c r="R139" s="137" t="e">
        <f aca="true" t="shared" si="25" ref="R139:R147">Q139/P139*100</f>
        <v>#DIV/0!</v>
      </c>
    </row>
    <row r="140" spans="1:18" ht="51">
      <c r="A140" s="73" t="s">
        <v>267</v>
      </c>
      <c r="B140" s="174">
        <v>831</v>
      </c>
      <c r="C140" s="46" t="s">
        <v>206</v>
      </c>
      <c r="D140" s="198" t="s">
        <v>160</v>
      </c>
      <c r="E140" s="198" t="s">
        <v>255</v>
      </c>
      <c r="F140" s="198"/>
      <c r="G140" s="201"/>
      <c r="H140" s="201"/>
      <c r="I140" s="205">
        <f t="shared" si="21"/>
        <v>5</v>
      </c>
      <c r="J140" s="131"/>
      <c r="K140" s="157">
        <f t="shared" si="22"/>
        <v>0</v>
      </c>
      <c r="L140" s="131"/>
      <c r="M140" s="157">
        <f t="shared" si="23"/>
        <v>0</v>
      </c>
      <c r="N140" s="157">
        <f t="shared" si="24"/>
        <v>-5</v>
      </c>
      <c r="O140" s="131"/>
      <c r="P140" s="131"/>
      <c r="Q140" s="131"/>
      <c r="R140" s="137" t="e">
        <f t="shared" si="25"/>
        <v>#DIV/0!</v>
      </c>
    </row>
    <row r="141" spans="1:18" ht="38.25">
      <c r="A141" s="213" t="s">
        <v>254</v>
      </c>
      <c r="B141" s="220">
        <v>831</v>
      </c>
      <c r="C141" s="46" t="s">
        <v>206</v>
      </c>
      <c r="D141" s="47" t="s">
        <v>160</v>
      </c>
      <c r="E141" s="47" t="s">
        <v>256</v>
      </c>
      <c r="F141" s="187"/>
      <c r="G141" s="201"/>
      <c r="H141" s="201"/>
      <c r="I141" s="202">
        <f t="shared" si="21"/>
        <v>5</v>
      </c>
      <c r="J141" s="131"/>
      <c r="K141" s="157">
        <f t="shared" si="22"/>
        <v>0</v>
      </c>
      <c r="L141" s="131"/>
      <c r="M141" s="157">
        <f t="shared" si="23"/>
        <v>0</v>
      </c>
      <c r="N141" s="157">
        <f t="shared" si="24"/>
        <v>-5</v>
      </c>
      <c r="O141" s="131"/>
      <c r="P141" s="131"/>
      <c r="Q141" s="131"/>
      <c r="R141" s="137" t="e">
        <f t="shared" si="25"/>
        <v>#DIV/0!</v>
      </c>
    </row>
    <row r="142" spans="1:18" ht="27.75" customHeight="1">
      <c r="A142" s="213" t="s">
        <v>234</v>
      </c>
      <c r="B142" s="220">
        <v>831</v>
      </c>
      <c r="C142" s="46" t="s">
        <v>206</v>
      </c>
      <c r="D142" s="47" t="s">
        <v>160</v>
      </c>
      <c r="E142" s="47" t="s">
        <v>256</v>
      </c>
      <c r="F142" s="187"/>
      <c r="G142" s="163"/>
      <c r="H142" s="163"/>
      <c r="I142" s="180">
        <f>I145</f>
        <v>5</v>
      </c>
      <c r="J142" s="131"/>
      <c r="K142" s="157">
        <f t="shared" si="22"/>
        <v>0</v>
      </c>
      <c r="L142" s="131"/>
      <c r="M142" s="157">
        <f t="shared" si="23"/>
        <v>0</v>
      </c>
      <c r="N142" s="157">
        <f t="shared" si="24"/>
        <v>-5</v>
      </c>
      <c r="O142" s="131"/>
      <c r="P142" s="131"/>
      <c r="Q142" s="131"/>
      <c r="R142" s="137" t="e">
        <f t="shared" si="25"/>
        <v>#DIV/0!</v>
      </c>
    </row>
    <row r="143" spans="1:18" ht="38.25">
      <c r="A143" s="174" t="s">
        <v>217</v>
      </c>
      <c r="B143" s="220">
        <v>831</v>
      </c>
      <c r="C143" s="46" t="s">
        <v>206</v>
      </c>
      <c r="D143" s="47" t="s">
        <v>160</v>
      </c>
      <c r="E143" s="47" t="s">
        <v>256</v>
      </c>
      <c r="F143" s="187" t="s">
        <v>218</v>
      </c>
      <c r="G143" s="163"/>
      <c r="H143" s="163"/>
      <c r="I143" s="180">
        <f>I144</f>
        <v>5</v>
      </c>
      <c r="J143" s="131"/>
      <c r="K143" s="157">
        <f t="shared" si="22"/>
        <v>0</v>
      </c>
      <c r="L143" s="131"/>
      <c r="M143" s="157">
        <f t="shared" si="23"/>
        <v>0</v>
      </c>
      <c r="N143" s="157">
        <f t="shared" si="24"/>
        <v>-5</v>
      </c>
      <c r="O143" s="131"/>
      <c r="P143" s="131"/>
      <c r="Q143" s="131"/>
      <c r="R143" s="137" t="e">
        <f t="shared" si="25"/>
        <v>#DIV/0!</v>
      </c>
    </row>
    <row r="144" spans="1:18" ht="51">
      <c r="A144" s="54" t="s">
        <v>9</v>
      </c>
      <c r="B144" s="220">
        <v>831</v>
      </c>
      <c r="C144" s="46" t="s">
        <v>206</v>
      </c>
      <c r="D144" s="47" t="s">
        <v>160</v>
      </c>
      <c r="E144" s="47" t="s">
        <v>256</v>
      </c>
      <c r="F144" s="187" t="s">
        <v>144</v>
      </c>
      <c r="G144" s="163"/>
      <c r="H144" s="163"/>
      <c r="I144" s="180">
        <f>I145</f>
        <v>5</v>
      </c>
      <c r="J144" s="131"/>
      <c r="K144" s="157">
        <f t="shared" si="22"/>
        <v>0</v>
      </c>
      <c r="L144" s="131"/>
      <c r="M144" s="157">
        <f t="shared" si="23"/>
        <v>0</v>
      </c>
      <c r="N144" s="157">
        <f t="shared" si="24"/>
        <v>-5</v>
      </c>
      <c r="O144" s="131"/>
      <c r="P144" s="131"/>
      <c r="Q144" s="131"/>
      <c r="R144" s="137" t="e">
        <f t="shared" si="25"/>
        <v>#DIV/0!</v>
      </c>
    </row>
    <row r="145" spans="1:18" ht="12.75">
      <c r="A145" s="54" t="s">
        <v>235</v>
      </c>
      <c r="B145" s="220">
        <v>831</v>
      </c>
      <c r="C145" s="46" t="s">
        <v>206</v>
      </c>
      <c r="D145" s="47" t="s">
        <v>160</v>
      </c>
      <c r="E145" s="47" t="s">
        <v>256</v>
      </c>
      <c r="F145" s="187" t="s">
        <v>144</v>
      </c>
      <c r="G145" s="169"/>
      <c r="H145" s="169" t="s">
        <v>213</v>
      </c>
      <c r="I145" s="180">
        <f t="shared" si="21"/>
        <v>5</v>
      </c>
      <c r="J145" s="131"/>
      <c r="K145" s="157">
        <f t="shared" si="22"/>
        <v>0</v>
      </c>
      <c r="L145" s="131"/>
      <c r="M145" s="157">
        <f t="shared" si="23"/>
        <v>0</v>
      </c>
      <c r="N145" s="157">
        <f t="shared" si="24"/>
        <v>-5</v>
      </c>
      <c r="O145" s="131"/>
      <c r="P145" s="131"/>
      <c r="Q145" s="131"/>
      <c r="R145" s="137" t="e">
        <f t="shared" si="25"/>
        <v>#DIV/0!</v>
      </c>
    </row>
    <row r="146" spans="1:18" ht="51">
      <c r="A146" s="54" t="s">
        <v>7</v>
      </c>
      <c r="B146" s="220">
        <v>831</v>
      </c>
      <c r="C146" s="46" t="s">
        <v>206</v>
      </c>
      <c r="D146" s="47" t="s">
        <v>160</v>
      </c>
      <c r="E146" s="47" t="s">
        <v>256</v>
      </c>
      <c r="F146" s="47" t="s">
        <v>145</v>
      </c>
      <c r="G146" s="169"/>
      <c r="H146" s="169"/>
      <c r="I146" s="180">
        <v>5</v>
      </c>
      <c r="J146" s="131"/>
      <c r="K146" s="157">
        <f t="shared" si="22"/>
        <v>0</v>
      </c>
      <c r="L146" s="131"/>
      <c r="M146" s="157">
        <f t="shared" si="23"/>
        <v>0</v>
      </c>
      <c r="N146" s="157">
        <f t="shared" si="24"/>
        <v>-5</v>
      </c>
      <c r="O146" s="131"/>
      <c r="P146" s="131"/>
      <c r="Q146" s="131"/>
      <c r="R146" s="137" t="e">
        <f t="shared" si="25"/>
        <v>#DIV/0!</v>
      </c>
    </row>
    <row r="147" spans="1:18" ht="12.75">
      <c r="A147" s="31" t="s">
        <v>10</v>
      </c>
      <c r="B147" s="31"/>
      <c r="C147" s="163"/>
      <c r="D147" s="163"/>
      <c r="E147" s="163"/>
      <c r="F147" s="163"/>
      <c r="G147" s="163"/>
      <c r="H147" s="163"/>
      <c r="I147" s="214">
        <f>I10+I65+I88+I117+I129+I575+I138+I79</f>
        <v>2325.521</v>
      </c>
      <c r="J147" s="133">
        <f>J10+J65+J88+J117+J129+J575+J138+J79</f>
        <v>1895.3700000000001</v>
      </c>
      <c r="K147" s="157">
        <f t="shared" si="22"/>
        <v>81.50302663360168</v>
      </c>
      <c r="L147" s="133">
        <f>L10+L65+L88+L117+L129+L575+L138+L79</f>
        <v>1895.3700000000001</v>
      </c>
      <c r="M147" s="157">
        <f t="shared" si="23"/>
        <v>81.50302663360168</v>
      </c>
      <c r="N147" s="157">
        <f t="shared" si="24"/>
        <v>-430.15100000000007</v>
      </c>
      <c r="O147" s="137">
        <v>1.835</v>
      </c>
      <c r="P147" s="133">
        <f>P10+P65+P88+P117+P129+P575+P138+P79</f>
        <v>1895.3700000000001</v>
      </c>
      <c r="Q147" s="133">
        <f>Q10+Q65+Q88+Q117+Q129+Q575+Q138+Q79</f>
        <v>1895.3700000000001</v>
      </c>
      <c r="R147" s="137">
        <f t="shared" si="25"/>
        <v>100</v>
      </c>
    </row>
  </sheetData>
  <mergeCells count="5">
    <mergeCell ref="A6:I6"/>
    <mergeCell ref="A1:I1"/>
    <mergeCell ref="A2:I2"/>
    <mergeCell ref="A3:I3"/>
    <mergeCell ref="E4:I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2018-11-07T10:11:11Z</cp:lastPrinted>
  <dcterms:created xsi:type="dcterms:W3CDTF">2006-04-14T05:01:53Z</dcterms:created>
  <dcterms:modified xsi:type="dcterms:W3CDTF">2018-11-07T10:14:54Z</dcterms:modified>
  <cp:category/>
  <cp:version/>
  <cp:contentType/>
  <cp:contentStatus/>
</cp:coreProperties>
</file>